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2-D.1.1-ARS - Architekto..." sheetId="2" r:id="rId2"/>
    <sheet name="02-D.1.1-MOB - Mobiliář" sheetId="3" r:id="rId3"/>
    <sheet name="02-D.1.4.1-EL - Elektroin..." sheetId="4" r:id="rId4"/>
    <sheet name="02-D.1.4.2-ZTI - Zdravotn..." sheetId="5" r:id="rId5"/>
    <sheet name="02-D.1.4.3-VZT - Vzduchot..." sheetId="6" r:id="rId6"/>
    <sheet name="02-D.1.4.4-VYT - Vytápění" sheetId="7" r:id="rId7"/>
    <sheet name="02-D.1.4.5-SLA - Slaboproud" sheetId="8" r:id="rId8"/>
    <sheet name="02-D.1.4.6-EPS - Elektric..." sheetId="9" r:id="rId9"/>
    <sheet name="VRN - Vedlejší rozpočtové...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'02-D.1.1-ARS - Architekto...'!$C$99:$K$925</definedName>
    <definedName name="_xlnm.Print_Area" localSheetId="1">'02-D.1.1-ARS - Architekto...'!$C$4:$J$39,'02-D.1.1-ARS - Architekto...'!$C$45:$J$81,'02-D.1.1-ARS - Architekto...'!$C$87:$K$925</definedName>
    <definedName name="_xlnm.Print_Titles" localSheetId="1">'02-D.1.1-ARS - Architekto...'!$99:$99</definedName>
    <definedName name="_xlnm._FilterDatabase" localSheetId="2" hidden="1">'02-D.1.1-MOB - Mobiliář'!$C$79:$K$101</definedName>
    <definedName name="_xlnm.Print_Area" localSheetId="2">'02-D.1.1-MOB - Mobiliář'!$C$4:$J$39,'02-D.1.1-MOB - Mobiliář'!$C$45:$J$61,'02-D.1.1-MOB - Mobiliář'!$C$67:$K$101</definedName>
    <definedName name="_xlnm.Print_Titles" localSheetId="2">'02-D.1.1-MOB - Mobiliář'!$79:$79</definedName>
    <definedName name="_xlnm._FilterDatabase" localSheetId="3" hidden="1">'02-D.1.4.1-EL - Elektroin...'!$C$80:$K$187</definedName>
    <definedName name="_xlnm.Print_Area" localSheetId="3">'02-D.1.4.1-EL - Elektroin...'!$C$4:$J$39,'02-D.1.4.1-EL - Elektroin...'!$C$45:$J$62,'02-D.1.4.1-EL - Elektroin...'!$C$68:$K$187</definedName>
    <definedName name="_xlnm.Print_Titles" localSheetId="3">'02-D.1.4.1-EL - Elektroin...'!$80:$80</definedName>
    <definedName name="_xlnm._FilterDatabase" localSheetId="4" hidden="1">'02-D.1.4.2-ZTI - Zdravotn...'!$C$88:$K$222</definedName>
    <definedName name="_xlnm.Print_Area" localSheetId="4">'02-D.1.4.2-ZTI - Zdravotn...'!$C$4:$J$39,'02-D.1.4.2-ZTI - Zdravotn...'!$C$45:$J$70,'02-D.1.4.2-ZTI - Zdravotn...'!$C$76:$K$222</definedName>
    <definedName name="_xlnm.Print_Titles" localSheetId="4">'02-D.1.4.2-ZTI - Zdravotn...'!$88:$88</definedName>
    <definedName name="_xlnm._FilterDatabase" localSheetId="5" hidden="1">'02-D.1.4.3-VZT - Vzduchot...'!$C$80:$K$126</definedName>
    <definedName name="_xlnm.Print_Area" localSheetId="5">'02-D.1.4.3-VZT - Vzduchot...'!$C$4:$J$39,'02-D.1.4.3-VZT - Vzduchot...'!$C$45:$J$62,'02-D.1.4.3-VZT - Vzduchot...'!$C$68:$K$126</definedName>
    <definedName name="_xlnm.Print_Titles" localSheetId="5">'02-D.1.4.3-VZT - Vzduchot...'!$80:$80</definedName>
    <definedName name="_xlnm._FilterDatabase" localSheetId="6" hidden="1">'02-D.1.4.4-VYT - Vytápění'!$C$85:$K$215</definedName>
    <definedName name="_xlnm.Print_Area" localSheetId="6">'02-D.1.4.4-VYT - Vytápění'!$C$4:$J$39,'02-D.1.4.4-VYT - Vytápění'!$C$45:$J$67,'02-D.1.4.4-VYT - Vytápění'!$C$73:$K$215</definedName>
    <definedName name="_xlnm.Print_Titles" localSheetId="6">'02-D.1.4.4-VYT - Vytápění'!$85:$85</definedName>
    <definedName name="_xlnm._FilterDatabase" localSheetId="7" hidden="1">'02-D.1.4.5-SLA - Slaboproud'!$C$79:$K$121</definedName>
    <definedName name="_xlnm.Print_Area" localSheetId="7">'02-D.1.4.5-SLA - Slaboproud'!$C$4:$J$39,'02-D.1.4.5-SLA - Slaboproud'!$C$45:$J$61,'02-D.1.4.5-SLA - Slaboproud'!$C$67:$K$121</definedName>
    <definedName name="_xlnm.Print_Titles" localSheetId="7">'02-D.1.4.5-SLA - Slaboproud'!$79:$79</definedName>
    <definedName name="_xlnm._FilterDatabase" localSheetId="8" hidden="1">'02-D.1.4.6-EPS - Elektric...'!$C$79:$K$97</definedName>
    <definedName name="_xlnm.Print_Area" localSheetId="8">'02-D.1.4.6-EPS - Elektric...'!$C$4:$J$39,'02-D.1.4.6-EPS - Elektric...'!$C$45:$J$61,'02-D.1.4.6-EPS - Elektric...'!$C$67:$K$97</definedName>
    <definedName name="_xlnm.Print_Titles" localSheetId="8">'02-D.1.4.6-EPS - Elektric...'!$79:$79</definedName>
    <definedName name="_xlnm._FilterDatabase" localSheetId="9" hidden="1">'VRN - Vedlejší rozpočtové...'!$C$84:$K$141</definedName>
    <definedName name="_xlnm.Print_Area" localSheetId="9">'VRN - Vedlejší rozpočtové...'!$C$4:$J$39,'VRN - Vedlejší rozpočtové...'!$C$45:$J$66,'VRN - Vedlejší rozpočtové...'!$C$72:$K$141</definedName>
    <definedName name="_xlnm.Print_Titles" localSheetId="9">'VRN - Vedlejší rozpočtové...'!$84:$84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J37"/>
  <c r="J36"/>
  <c i="1" r="AY63"/>
  <c i="10" r="J35"/>
  <c i="1" r="AX63"/>
  <c i="10" r="BI140"/>
  <c r="BH140"/>
  <c r="BG140"/>
  <c r="BF140"/>
  <c r="T140"/>
  <c r="T139"/>
  <c r="R140"/>
  <c r="R139"/>
  <c r="P140"/>
  <c r="P139"/>
  <c r="BI134"/>
  <c r="BH134"/>
  <c r="BG134"/>
  <c r="BF134"/>
  <c r="T134"/>
  <c r="T133"/>
  <c r="R134"/>
  <c r="R133"/>
  <c r="P134"/>
  <c r="P133"/>
  <c r="BI131"/>
  <c r="BH131"/>
  <c r="BG131"/>
  <c r="BF131"/>
  <c r="T131"/>
  <c r="T130"/>
  <c r="R131"/>
  <c r="R130"/>
  <c r="P131"/>
  <c r="P130"/>
  <c r="BI126"/>
  <c r="BH126"/>
  <c r="BG126"/>
  <c r="BF126"/>
  <c r="T126"/>
  <c r="R126"/>
  <c r="P126"/>
  <c r="BI119"/>
  <c r="BH119"/>
  <c r="BG119"/>
  <c r="BF119"/>
  <c r="T119"/>
  <c r="R119"/>
  <c r="P119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48"/>
  <c i="9" r="J37"/>
  <c r="J36"/>
  <c i="1" r="AY62"/>
  <c i="9" r="J35"/>
  <c i="1" r="AX62"/>
  <c i="9"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8" r="J37"/>
  <c r="J36"/>
  <c i="1" r="AY61"/>
  <c i="8" r="J35"/>
  <c i="1" r="AX61"/>
  <c i="8"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48"/>
  <c i="7" r="J37"/>
  <c r="J36"/>
  <c i="1" r="AY60"/>
  <c i="7" r="J35"/>
  <c i="1" r="AX60"/>
  <c i="7"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6" r="J37"/>
  <c r="J36"/>
  <c i="1" r="AY59"/>
  <c i="6" r="J35"/>
  <c i="1" r="AX59"/>
  <c i="6"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52"/>
  <c r="E7"/>
  <c r="E71"/>
  <c i="5" r="J37"/>
  <c r="J36"/>
  <c i="1" r="AY58"/>
  <c i="5" r="J35"/>
  <c i="1" r="AX58"/>
  <c i="5"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48"/>
  <c i="4" r="J37"/>
  <c r="J36"/>
  <c i="1" r="AY57"/>
  <c i="4" r="J35"/>
  <c i="1" r="AX57"/>
  <c i="4"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3" r="J37"/>
  <c r="J36"/>
  <c i="1" r="AY56"/>
  <c i="3" r="J35"/>
  <c i="1" r="AX56"/>
  <c i="3"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2" r="J37"/>
  <c r="J36"/>
  <c i="1" r="AY55"/>
  <c i="2" r="J35"/>
  <c i="1" r="AX55"/>
  <c i="2" r="BI922"/>
  <c r="BH922"/>
  <c r="BG922"/>
  <c r="BF922"/>
  <c r="T922"/>
  <c r="R922"/>
  <c r="P922"/>
  <c r="BI915"/>
  <c r="BH915"/>
  <c r="BG915"/>
  <c r="BF915"/>
  <c r="T915"/>
  <c r="R915"/>
  <c r="P915"/>
  <c r="BI910"/>
  <c r="BH910"/>
  <c r="BG910"/>
  <c r="BF910"/>
  <c r="T910"/>
  <c r="R910"/>
  <c r="P910"/>
  <c r="BI906"/>
  <c r="BH906"/>
  <c r="BG906"/>
  <c r="BF906"/>
  <c r="T906"/>
  <c r="R906"/>
  <c r="P906"/>
  <c r="BI902"/>
  <c r="BH902"/>
  <c r="BG902"/>
  <c r="BF902"/>
  <c r="T902"/>
  <c r="R902"/>
  <c r="P902"/>
  <c r="BI899"/>
  <c r="BH899"/>
  <c r="BG899"/>
  <c r="BF899"/>
  <c r="T899"/>
  <c r="R899"/>
  <c r="P899"/>
  <c r="BI895"/>
  <c r="BH895"/>
  <c r="BG895"/>
  <c r="BF895"/>
  <c r="T895"/>
  <c r="R895"/>
  <c r="P895"/>
  <c r="BI893"/>
  <c r="BH893"/>
  <c r="BG893"/>
  <c r="BF893"/>
  <c r="T893"/>
  <c r="R893"/>
  <c r="P893"/>
  <c r="BI891"/>
  <c r="BH891"/>
  <c r="BG891"/>
  <c r="BF891"/>
  <c r="T891"/>
  <c r="R891"/>
  <c r="P891"/>
  <c r="BI889"/>
  <c r="BH889"/>
  <c r="BG889"/>
  <c r="BF889"/>
  <c r="T889"/>
  <c r="R889"/>
  <c r="P889"/>
  <c r="BI887"/>
  <c r="BH887"/>
  <c r="BG887"/>
  <c r="BF887"/>
  <c r="T887"/>
  <c r="R887"/>
  <c r="P887"/>
  <c r="BI881"/>
  <c r="BH881"/>
  <c r="BG881"/>
  <c r="BF881"/>
  <c r="T881"/>
  <c r="R881"/>
  <c r="P881"/>
  <c r="BI878"/>
  <c r="BH878"/>
  <c r="BG878"/>
  <c r="BF878"/>
  <c r="T878"/>
  <c r="R878"/>
  <c r="P878"/>
  <c r="BI876"/>
  <c r="BH876"/>
  <c r="BG876"/>
  <c r="BF876"/>
  <c r="T876"/>
  <c r="R876"/>
  <c r="P876"/>
  <c r="BI870"/>
  <c r="BH870"/>
  <c r="BG870"/>
  <c r="BF870"/>
  <c r="T870"/>
  <c r="R870"/>
  <c r="P870"/>
  <c r="BI868"/>
  <c r="BH868"/>
  <c r="BG868"/>
  <c r="BF868"/>
  <c r="T868"/>
  <c r="R868"/>
  <c r="P868"/>
  <c r="BI866"/>
  <c r="BH866"/>
  <c r="BG866"/>
  <c r="BF866"/>
  <c r="T866"/>
  <c r="R866"/>
  <c r="P866"/>
  <c r="BI864"/>
  <c r="BH864"/>
  <c r="BG864"/>
  <c r="BF864"/>
  <c r="T864"/>
  <c r="R864"/>
  <c r="P864"/>
  <c r="BI861"/>
  <c r="BH861"/>
  <c r="BG861"/>
  <c r="BF861"/>
  <c r="T861"/>
  <c r="R861"/>
  <c r="P861"/>
  <c r="BI855"/>
  <c r="BH855"/>
  <c r="BG855"/>
  <c r="BF855"/>
  <c r="T855"/>
  <c r="R855"/>
  <c r="P855"/>
  <c r="BI853"/>
  <c r="BH853"/>
  <c r="BG853"/>
  <c r="BF853"/>
  <c r="T853"/>
  <c r="R853"/>
  <c r="P853"/>
  <c r="BI851"/>
  <c r="BH851"/>
  <c r="BG851"/>
  <c r="BF851"/>
  <c r="T851"/>
  <c r="R851"/>
  <c r="P851"/>
  <c r="BI843"/>
  <c r="BH843"/>
  <c r="BG843"/>
  <c r="BF843"/>
  <c r="T843"/>
  <c r="R843"/>
  <c r="P843"/>
  <c r="BI840"/>
  <c r="BH840"/>
  <c r="BG840"/>
  <c r="BF840"/>
  <c r="T840"/>
  <c r="R840"/>
  <c r="P840"/>
  <c r="BI838"/>
  <c r="BH838"/>
  <c r="BG838"/>
  <c r="BF838"/>
  <c r="T838"/>
  <c r="R838"/>
  <c r="P838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30"/>
  <c r="BH830"/>
  <c r="BG830"/>
  <c r="BF830"/>
  <c r="T830"/>
  <c r="R830"/>
  <c r="P830"/>
  <c r="BI827"/>
  <c r="BH827"/>
  <c r="BG827"/>
  <c r="BF827"/>
  <c r="T827"/>
  <c r="R827"/>
  <c r="P827"/>
  <c r="BI825"/>
  <c r="BH825"/>
  <c r="BG825"/>
  <c r="BF825"/>
  <c r="T825"/>
  <c r="R825"/>
  <c r="P825"/>
  <c r="BI821"/>
  <c r="BH821"/>
  <c r="BG821"/>
  <c r="BF821"/>
  <c r="T821"/>
  <c r="R821"/>
  <c r="P821"/>
  <c r="BI819"/>
  <c r="BH819"/>
  <c r="BG819"/>
  <c r="BF819"/>
  <c r="T819"/>
  <c r="R819"/>
  <c r="P819"/>
  <c r="BI817"/>
  <c r="BH817"/>
  <c r="BG817"/>
  <c r="BF817"/>
  <c r="T817"/>
  <c r="R817"/>
  <c r="P817"/>
  <c r="BI815"/>
  <c r="BH815"/>
  <c r="BG815"/>
  <c r="BF815"/>
  <c r="T815"/>
  <c r="R815"/>
  <c r="P815"/>
  <c r="BI813"/>
  <c r="BH813"/>
  <c r="BG813"/>
  <c r="BF813"/>
  <c r="T813"/>
  <c r="R813"/>
  <c r="P813"/>
  <c r="BI811"/>
  <c r="BH811"/>
  <c r="BG811"/>
  <c r="BF811"/>
  <c r="T811"/>
  <c r="R811"/>
  <c r="P811"/>
  <c r="BI809"/>
  <c r="BH809"/>
  <c r="BG809"/>
  <c r="BF809"/>
  <c r="T809"/>
  <c r="R809"/>
  <c r="P809"/>
  <c r="BI807"/>
  <c r="BH807"/>
  <c r="BG807"/>
  <c r="BF807"/>
  <c r="T807"/>
  <c r="R807"/>
  <c r="P807"/>
  <c r="BI804"/>
  <c r="BH804"/>
  <c r="BG804"/>
  <c r="BF804"/>
  <c r="T804"/>
  <c r="R804"/>
  <c r="P804"/>
  <c r="BI800"/>
  <c r="BH800"/>
  <c r="BG800"/>
  <c r="BF800"/>
  <c r="T800"/>
  <c r="R800"/>
  <c r="P800"/>
  <c r="BI796"/>
  <c r="BH796"/>
  <c r="BG796"/>
  <c r="BF796"/>
  <c r="T796"/>
  <c r="R796"/>
  <c r="P796"/>
  <c r="BI792"/>
  <c r="BH792"/>
  <c r="BG792"/>
  <c r="BF792"/>
  <c r="T792"/>
  <c r="R792"/>
  <c r="P792"/>
  <c r="BI788"/>
  <c r="BH788"/>
  <c r="BG788"/>
  <c r="BF788"/>
  <c r="T788"/>
  <c r="R788"/>
  <c r="P788"/>
  <c r="BI784"/>
  <c r="BH784"/>
  <c r="BG784"/>
  <c r="BF784"/>
  <c r="T784"/>
  <c r="R784"/>
  <c r="P784"/>
  <c r="BI776"/>
  <c r="BH776"/>
  <c r="BG776"/>
  <c r="BF776"/>
  <c r="T776"/>
  <c r="R776"/>
  <c r="P776"/>
  <c r="BI774"/>
  <c r="BH774"/>
  <c r="BG774"/>
  <c r="BF774"/>
  <c r="T774"/>
  <c r="R774"/>
  <c r="P774"/>
  <c r="BI767"/>
  <c r="BH767"/>
  <c r="BG767"/>
  <c r="BF767"/>
  <c r="T767"/>
  <c r="R767"/>
  <c r="P767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4"/>
  <c r="BH754"/>
  <c r="BG754"/>
  <c r="BF754"/>
  <c r="T754"/>
  <c r="R754"/>
  <c r="P754"/>
  <c r="BI751"/>
  <c r="BH751"/>
  <c r="BG751"/>
  <c r="BF751"/>
  <c r="T751"/>
  <c r="R751"/>
  <c r="P751"/>
  <c r="BI749"/>
  <c r="BH749"/>
  <c r="BG749"/>
  <c r="BF749"/>
  <c r="T749"/>
  <c r="R749"/>
  <c r="P749"/>
  <c r="BI747"/>
  <c r="BH747"/>
  <c r="BG747"/>
  <c r="BF747"/>
  <c r="T747"/>
  <c r="R747"/>
  <c r="P747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2"/>
  <c r="BH732"/>
  <c r="BG732"/>
  <c r="BF732"/>
  <c r="T732"/>
  <c r="R732"/>
  <c r="P732"/>
  <c r="BI729"/>
  <c r="BH729"/>
  <c r="BG729"/>
  <c r="BF729"/>
  <c r="T729"/>
  <c r="R729"/>
  <c r="P729"/>
  <c r="BI727"/>
  <c r="BH727"/>
  <c r="BG727"/>
  <c r="BF727"/>
  <c r="T727"/>
  <c r="R727"/>
  <c r="P727"/>
  <c r="BI725"/>
  <c r="BH725"/>
  <c r="BG725"/>
  <c r="BF725"/>
  <c r="T725"/>
  <c r="R725"/>
  <c r="P725"/>
  <c r="BI723"/>
  <c r="BH723"/>
  <c r="BG723"/>
  <c r="BF723"/>
  <c r="T723"/>
  <c r="R723"/>
  <c r="P723"/>
  <c r="BI721"/>
  <c r="BH721"/>
  <c r="BG721"/>
  <c r="BF721"/>
  <c r="T721"/>
  <c r="R721"/>
  <c r="P721"/>
  <c r="BI719"/>
  <c r="BH719"/>
  <c r="BG719"/>
  <c r="BF719"/>
  <c r="T719"/>
  <c r="R719"/>
  <c r="P719"/>
  <c r="BI717"/>
  <c r="BH717"/>
  <c r="BG717"/>
  <c r="BF717"/>
  <c r="T717"/>
  <c r="R717"/>
  <c r="P717"/>
  <c r="BI715"/>
  <c r="BH715"/>
  <c r="BG715"/>
  <c r="BF715"/>
  <c r="T715"/>
  <c r="R715"/>
  <c r="P715"/>
  <c r="BI713"/>
  <c r="BH713"/>
  <c r="BG713"/>
  <c r="BF713"/>
  <c r="T713"/>
  <c r="R713"/>
  <c r="P713"/>
  <c r="BI711"/>
  <c r="BH711"/>
  <c r="BG711"/>
  <c r="BF711"/>
  <c r="T711"/>
  <c r="R711"/>
  <c r="P711"/>
  <c r="BI709"/>
  <c r="BH709"/>
  <c r="BG709"/>
  <c r="BF709"/>
  <c r="T709"/>
  <c r="R709"/>
  <c r="P709"/>
  <c r="BI706"/>
  <c r="BH706"/>
  <c r="BG706"/>
  <c r="BF706"/>
  <c r="T706"/>
  <c r="R706"/>
  <c r="P706"/>
  <c r="BI702"/>
  <c r="BH702"/>
  <c r="BG702"/>
  <c r="BF702"/>
  <c r="T702"/>
  <c r="R702"/>
  <c r="P702"/>
  <c r="BI697"/>
  <c r="BH697"/>
  <c r="BG697"/>
  <c r="BF697"/>
  <c r="T697"/>
  <c r="R697"/>
  <c r="P697"/>
  <c r="BI693"/>
  <c r="BH693"/>
  <c r="BG693"/>
  <c r="BF693"/>
  <c r="T693"/>
  <c r="R693"/>
  <c r="P693"/>
  <c r="BI691"/>
  <c r="BH691"/>
  <c r="BG691"/>
  <c r="BF691"/>
  <c r="T691"/>
  <c r="R691"/>
  <c r="P691"/>
  <c r="BI688"/>
  <c r="BH688"/>
  <c r="BG688"/>
  <c r="BF688"/>
  <c r="T688"/>
  <c r="R688"/>
  <c r="P688"/>
  <c r="BI686"/>
  <c r="BH686"/>
  <c r="BG686"/>
  <c r="BF686"/>
  <c r="T686"/>
  <c r="R686"/>
  <c r="P686"/>
  <c r="BI680"/>
  <c r="BH680"/>
  <c r="BG680"/>
  <c r="BF680"/>
  <c r="T680"/>
  <c r="R680"/>
  <c r="P680"/>
  <c r="BI675"/>
  <c r="BH675"/>
  <c r="BG675"/>
  <c r="BF675"/>
  <c r="T675"/>
  <c r="R675"/>
  <c r="P675"/>
  <c r="BI671"/>
  <c r="BH671"/>
  <c r="BG671"/>
  <c r="BF671"/>
  <c r="T671"/>
  <c r="R671"/>
  <c r="P671"/>
  <c r="BI668"/>
  <c r="BH668"/>
  <c r="BG668"/>
  <c r="BF668"/>
  <c r="T668"/>
  <c r="R668"/>
  <c r="P668"/>
  <c r="BI666"/>
  <c r="BH666"/>
  <c r="BG666"/>
  <c r="BF666"/>
  <c r="T666"/>
  <c r="R666"/>
  <c r="P666"/>
  <c r="BI661"/>
  <c r="BH661"/>
  <c r="BG661"/>
  <c r="BF661"/>
  <c r="T661"/>
  <c r="R661"/>
  <c r="P661"/>
  <c r="BI653"/>
  <c r="BH653"/>
  <c r="BG653"/>
  <c r="BF653"/>
  <c r="T653"/>
  <c r="R653"/>
  <c r="P653"/>
  <c r="BI650"/>
  <c r="BH650"/>
  <c r="BG650"/>
  <c r="BF650"/>
  <c r="T650"/>
  <c r="R650"/>
  <c r="P650"/>
  <c r="BI646"/>
  <c r="BH646"/>
  <c r="BG646"/>
  <c r="BF646"/>
  <c r="T646"/>
  <c r="R646"/>
  <c r="P646"/>
  <c r="BI643"/>
  <c r="BH643"/>
  <c r="BG643"/>
  <c r="BF643"/>
  <c r="T643"/>
  <c r="R643"/>
  <c r="P643"/>
  <c r="BI641"/>
  <c r="BH641"/>
  <c r="BG641"/>
  <c r="BF641"/>
  <c r="T641"/>
  <c r="R641"/>
  <c r="P641"/>
  <c r="BI634"/>
  <c r="BH634"/>
  <c r="BG634"/>
  <c r="BF634"/>
  <c r="T634"/>
  <c r="R634"/>
  <c r="P634"/>
  <c r="BI629"/>
  <c r="BH629"/>
  <c r="BG629"/>
  <c r="BF629"/>
  <c r="T629"/>
  <c r="R629"/>
  <c r="P629"/>
  <c r="BI625"/>
  <c r="BH625"/>
  <c r="BG625"/>
  <c r="BF625"/>
  <c r="T625"/>
  <c r="R625"/>
  <c r="P625"/>
  <c r="BI618"/>
  <c r="BH618"/>
  <c r="BG618"/>
  <c r="BF618"/>
  <c r="T618"/>
  <c r="R618"/>
  <c r="P618"/>
  <c r="BI614"/>
  <c r="BH614"/>
  <c r="BG614"/>
  <c r="BF614"/>
  <c r="T614"/>
  <c r="R614"/>
  <c r="P614"/>
  <c r="BI611"/>
  <c r="BH611"/>
  <c r="BG611"/>
  <c r="BF611"/>
  <c r="T611"/>
  <c r="R611"/>
  <c r="P611"/>
  <c r="BI608"/>
  <c r="BH608"/>
  <c r="BG608"/>
  <c r="BF608"/>
  <c r="T608"/>
  <c r="R608"/>
  <c r="P608"/>
  <c r="BI599"/>
  <c r="BH599"/>
  <c r="BG599"/>
  <c r="BF599"/>
  <c r="T599"/>
  <c r="R599"/>
  <c r="P599"/>
  <c r="BI590"/>
  <c r="BH590"/>
  <c r="BG590"/>
  <c r="BF590"/>
  <c r="T590"/>
  <c r="R590"/>
  <c r="P590"/>
  <c r="BI585"/>
  <c r="BH585"/>
  <c r="BG585"/>
  <c r="BF585"/>
  <c r="T585"/>
  <c r="R585"/>
  <c r="P585"/>
  <c r="BI576"/>
  <c r="BH576"/>
  <c r="BG576"/>
  <c r="BF576"/>
  <c r="T576"/>
  <c r="R576"/>
  <c r="P576"/>
  <c r="BI567"/>
  <c r="BH567"/>
  <c r="BG567"/>
  <c r="BF567"/>
  <c r="T567"/>
  <c r="R567"/>
  <c r="P567"/>
  <c r="BI564"/>
  <c r="BH564"/>
  <c r="BG564"/>
  <c r="BF564"/>
  <c r="T564"/>
  <c r="R564"/>
  <c r="P564"/>
  <c r="BI560"/>
  <c r="BH560"/>
  <c r="BG560"/>
  <c r="BF560"/>
  <c r="T560"/>
  <c r="R560"/>
  <c r="P560"/>
  <c r="BI556"/>
  <c r="BH556"/>
  <c r="BG556"/>
  <c r="BF556"/>
  <c r="T556"/>
  <c r="T555"/>
  <c r="R556"/>
  <c r="R555"/>
  <c r="P556"/>
  <c r="P555"/>
  <c r="BI553"/>
  <c r="BH553"/>
  <c r="BG553"/>
  <c r="BF553"/>
  <c r="T553"/>
  <c r="R553"/>
  <c r="P553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1"/>
  <c r="BH531"/>
  <c r="BG531"/>
  <c r="BF531"/>
  <c r="T531"/>
  <c r="R531"/>
  <c r="P531"/>
  <c r="BI505"/>
  <c r="BH505"/>
  <c r="BG505"/>
  <c r="BF505"/>
  <c r="T505"/>
  <c r="R505"/>
  <c r="P505"/>
  <c r="BI493"/>
  <c r="BH493"/>
  <c r="BG493"/>
  <c r="BF493"/>
  <c r="T493"/>
  <c r="R493"/>
  <c r="P493"/>
  <c r="BI482"/>
  <c r="BH482"/>
  <c r="BG482"/>
  <c r="BF482"/>
  <c r="T482"/>
  <c r="R482"/>
  <c r="P482"/>
  <c r="BI475"/>
  <c r="BH475"/>
  <c r="BG475"/>
  <c r="BF475"/>
  <c r="T475"/>
  <c r="R475"/>
  <c r="P475"/>
  <c r="BI468"/>
  <c r="BH468"/>
  <c r="BG468"/>
  <c r="BF468"/>
  <c r="T468"/>
  <c r="R468"/>
  <c r="P468"/>
  <c r="BI464"/>
  <c r="BH464"/>
  <c r="BG464"/>
  <c r="BF464"/>
  <c r="T464"/>
  <c r="R464"/>
  <c r="P464"/>
  <c r="BI458"/>
  <c r="BH458"/>
  <c r="BG458"/>
  <c r="BF458"/>
  <c r="T458"/>
  <c r="R458"/>
  <c r="P458"/>
  <c r="BI454"/>
  <c r="BH454"/>
  <c r="BG454"/>
  <c r="BF454"/>
  <c r="T454"/>
  <c r="R454"/>
  <c r="P454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0"/>
  <c r="BH430"/>
  <c r="BG430"/>
  <c r="BF430"/>
  <c r="T430"/>
  <c r="R430"/>
  <c r="P430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4"/>
  <c r="BH404"/>
  <c r="BG404"/>
  <c r="BF404"/>
  <c r="T404"/>
  <c r="R404"/>
  <c r="P404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67"/>
  <c r="BH367"/>
  <c r="BG367"/>
  <c r="BF367"/>
  <c r="T367"/>
  <c r="R367"/>
  <c r="P367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4"/>
  <c r="BH334"/>
  <c r="BG334"/>
  <c r="BF334"/>
  <c r="T334"/>
  <c r="R334"/>
  <c r="P334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01"/>
  <c r="BH301"/>
  <c r="BG301"/>
  <c r="BF301"/>
  <c r="T301"/>
  <c r="R301"/>
  <c r="P301"/>
  <c r="BI296"/>
  <c r="BH296"/>
  <c r="BG296"/>
  <c r="BF296"/>
  <c r="T296"/>
  <c r="R296"/>
  <c r="P296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75"/>
  <c r="BH275"/>
  <c r="BG275"/>
  <c r="BF275"/>
  <c r="T275"/>
  <c r="R275"/>
  <c r="P275"/>
  <c r="BI272"/>
  <c r="BH272"/>
  <c r="BG272"/>
  <c r="BF272"/>
  <c r="T272"/>
  <c r="R272"/>
  <c r="P272"/>
  <c r="BI265"/>
  <c r="BH265"/>
  <c r="BG265"/>
  <c r="BF265"/>
  <c r="T265"/>
  <c r="R265"/>
  <c r="P265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45"/>
  <c r="BH245"/>
  <c r="BG245"/>
  <c r="BF245"/>
  <c r="T245"/>
  <c r="R245"/>
  <c r="P245"/>
  <c r="BI236"/>
  <c r="BH236"/>
  <c r="BG236"/>
  <c r="BF236"/>
  <c r="T236"/>
  <c r="R236"/>
  <c r="P236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198"/>
  <c r="BH198"/>
  <c r="BG198"/>
  <c r="BF198"/>
  <c r="T198"/>
  <c r="R198"/>
  <c r="P198"/>
  <c r="BI189"/>
  <c r="BH189"/>
  <c r="BG189"/>
  <c r="BF189"/>
  <c r="T189"/>
  <c r="R189"/>
  <c r="P189"/>
  <c r="BI177"/>
  <c r="BH177"/>
  <c r="BG177"/>
  <c r="BF177"/>
  <c r="T177"/>
  <c r="R177"/>
  <c r="P177"/>
  <c r="BI163"/>
  <c r="BH163"/>
  <c r="BG163"/>
  <c r="BF163"/>
  <c r="T163"/>
  <c r="R163"/>
  <c r="P163"/>
  <c r="BI154"/>
  <c r="BH154"/>
  <c r="BG154"/>
  <c r="BF154"/>
  <c r="T154"/>
  <c r="R154"/>
  <c r="P154"/>
  <c r="BI146"/>
  <c r="BH146"/>
  <c r="BG146"/>
  <c r="BF146"/>
  <c r="T146"/>
  <c r="R146"/>
  <c r="P146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3"/>
  <c r="BH113"/>
  <c r="BG113"/>
  <c r="BF113"/>
  <c r="T113"/>
  <c r="R113"/>
  <c r="P113"/>
  <c r="BI109"/>
  <c r="BH109"/>
  <c r="BG109"/>
  <c r="BF109"/>
  <c r="T109"/>
  <c r="R109"/>
  <c r="P109"/>
  <c r="BI107"/>
  <c r="BH107"/>
  <c r="BG107"/>
  <c r="BF107"/>
  <c r="T107"/>
  <c r="R107"/>
  <c r="P107"/>
  <c r="BI103"/>
  <c r="BH103"/>
  <c r="BG103"/>
  <c r="BF103"/>
  <c r="T103"/>
  <c r="R103"/>
  <c r="P103"/>
  <c r="J97"/>
  <c r="J96"/>
  <c r="F96"/>
  <c r="F94"/>
  <c r="E92"/>
  <c r="J55"/>
  <c r="J54"/>
  <c r="F54"/>
  <c r="F52"/>
  <c r="E50"/>
  <c r="J18"/>
  <c r="E18"/>
  <c r="F97"/>
  <c r="J17"/>
  <c r="J12"/>
  <c r="J94"/>
  <c r="E7"/>
  <c r="E90"/>
  <c i="1" r="L50"/>
  <c r="AM50"/>
  <c r="AM49"/>
  <c r="L49"/>
  <c r="AM47"/>
  <c r="L47"/>
  <c r="L45"/>
  <c r="L44"/>
  <c i="2" r="BK754"/>
  <c r="BK189"/>
  <c r="BK543"/>
  <c r="J454"/>
  <c r="J416"/>
  <c r="BK827"/>
  <c r="J553"/>
  <c r="BK548"/>
  <c r="BK386"/>
  <c i="3" r="BK94"/>
  <c i="4" r="BK176"/>
  <c r="J125"/>
  <c r="BK167"/>
  <c i="5" r="J192"/>
  <c r="J126"/>
  <c i="6" r="J111"/>
  <c i="7" r="BK192"/>
  <c r="BK186"/>
  <c r="BK141"/>
  <c i="8" r="J112"/>
  <c i="10" r="BK140"/>
  <c i="2" r="BK546"/>
  <c r="BK838"/>
  <c r="J482"/>
  <c r="J398"/>
  <c r="BK301"/>
  <c r="BK109"/>
  <c r="J109"/>
  <c r="J418"/>
  <c i="3" r="J84"/>
  <c i="4" r="BK118"/>
  <c r="BK90"/>
  <c i="5" r="BK140"/>
  <c r="BK146"/>
  <c r="J184"/>
  <c i="6" r="BK88"/>
  <c i="7" r="BK197"/>
  <c r="J195"/>
  <c i="8" r="BK90"/>
  <c i="10" r="BK92"/>
  <c i="2" r="J424"/>
  <c r="BK893"/>
  <c r="BK756"/>
  <c r="J386"/>
  <c r="J449"/>
  <c r="J825"/>
  <c r="J661"/>
  <c r="BK132"/>
  <c r="J641"/>
  <c i="3" r="BK98"/>
  <c i="4" r="J107"/>
  <c r="J176"/>
  <c i="5" r="J204"/>
  <c r="BK176"/>
  <c r="BK171"/>
  <c i="6" r="BK111"/>
  <c i="7" r="J190"/>
  <c r="J92"/>
  <c i="8" r="BK94"/>
  <c i="10" r="BK126"/>
  <c i="2" r="BK576"/>
  <c r="BK564"/>
  <c r="J821"/>
  <c r="J756"/>
  <c r="J747"/>
  <c r="BK611"/>
  <c r="BK729"/>
  <c r="BK139"/>
  <c i="4" r="J186"/>
  <c i="5" r="BK92"/>
  <c r="BK160"/>
  <c r="J140"/>
  <c i="7" r="J184"/>
  <c r="BK210"/>
  <c r="J145"/>
  <c i="9" r="BK92"/>
  <c i="2" r="BK788"/>
  <c r="J404"/>
  <c r="BK336"/>
  <c r="BK887"/>
  <c r="BK404"/>
  <c r="J760"/>
  <c r="J576"/>
  <c r="J725"/>
  <c r="BK258"/>
  <c r="BK124"/>
  <c r="BK154"/>
  <c r="BK394"/>
  <c i="5" r="J160"/>
  <c r="BK190"/>
  <c i="6" r="BK123"/>
  <c i="7" r="J204"/>
  <c r="J134"/>
  <c r="J178"/>
  <c i="8" r="BK92"/>
  <c i="10" r="J107"/>
  <c i="2" r="J629"/>
  <c i="4" r="BK84"/>
  <c i="5" r="BK184"/>
  <c r="BK101"/>
  <c r="J148"/>
  <c i="7" r="J114"/>
  <c r="BK139"/>
  <c i="10" r="J88"/>
  <c i="2" r="BK709"/>
  <c r="BK736"/>
  <c r="BK836"/>
  <c r="J382"/>
  <c r="BK437"/>
  <c r="J796"/>
  <c r="BK634"/>
  <c r="J550"/>
  <c r="BK420"/>
  <c i="3" r="J94"/>
  <c i="4" r="J184"/>
  <c r="BK107"/>
  <c i="5" r="J168"/>
  <c r="BK219"/>
  <c i="6" r="BK115"/>
  <c i="7" r="BK112"/>
  <c r="J199"/>
  <c i="8" r="BK114"/>
  <c i="10" r="J102"/>
  <c i="2" r="J650"/>
  <c r="J564"/>
  <c r="BK535"/>
  <c r="BK550"/>
  <c r="J253"/>
  <c r="J634"/>
  <c r="BK560"/>
  <c r="BK454"/>
  <c r="BK774"/>
  <c r="J137"/>
  <c r="J895"/>
  <c r="BK163"/>
  <c r="J272"/>
  <c i="4" r="J173"/>
  <c r="BK182"/>
  <c r="BK123"/>
  <c i="5" r="J152"/>
  <c r="BK163"/>
  <c r="J163"/>
  <c i="7" r="BK168"/>
  <c r="BK132"/>
  <c r="BK96"/>
  <c i="8" r="BK86"/>
  <c i="9" r="J84"/>
  <c i="2" r="BK864"/>
  <c r="J146"/>
  <c r="BK815"/>
  <c r="J265"/>
  <c r="J691"/>
  <c r="BK556"/>
  <c r="J546"/>
  <c i="3" r="J86"/>
  <c i="4" r="J178"/>
  <c r="J171"/>
  <c r="J128"/>
  <c i="5" r="BK94"/>
  <c r="BK182"/>
  <c i="6" r="BK92"/>
  <c i="7" r="BK143"/>
  <c r="BK162"/>
  <c i="8" r="BK116"/>
  <c i="10" r="BK102"/>
  <c i="2" r="BK482"/>
  <c r="BK213"/>
  <c r="J721"/>
  <c r="BK830"/>
  <c r="J711"/>
  <c r="J107"/>
  <c r="J585"/>
  <c r="BK738"/>
  <c r="J851"/>
  <c r="J458"/>
  <c r="J258"/>
  <c i="4" r="BK184"/>
  <c r="J87"/>
  <c i="5" r="BK174"/>
  <c r="J217"/>
  <c r="J171"/>
  <c i="7" r="BK188"/>
  <c r="BK126"/>
  <c i="8" r="BK100"/>
  <c i="10" r="J90"/>
  <c i="2" r="BK747"/>
  <c r="J819"/>
  <c r="J891"/>
  <c r="BK866"/>
  <c r="J653"/>
  <c r="J289"/>
  <c r="BK121"/>
  <c r="BK221"/>
  <c i="4" r="J138"/>
  <c i="5" r="BK217"/>
  <c r="J182"/>
  <c r="J188"/>
  <c i="6" r="BK121"/>
  <c i="7" r="BK190"/>
  <c r="J109"/>
  <c i="8" r="BK118"/>
  <c i="10" r="BK119"/>
  <c i="2" r="BK458"/>
  <c r="J374"/>
  <c r="J154"/>
  <c r="J217"/>
  <c r="BK688"/>
  <c r="BK418"/>
  <c r="BK891"/>
  <c r="J345"/>
  <c i="5" r="BK194"/>
  <c i="6" r="J119"/>
  <c i="7" r="BK214"/>
  <c i="9" r="J96"/>
  <c i="3" r="J96"/>
  <c i="5" r="J98"/>
  <c i="6" r="J109"/>
  <c i="7" r="J188"/>
  <c i="10" r="BK112"/>
  <c i="2" r="J713"/>
  <c r="J893"/>
  <c r="J717"/>
  <c r="J727"/>
  <c i="3" r="J100"/>
  <c i="4" r="BK87"/>
  <c i="5" r="J123"/>
  <c i="7" r="BK145"/>
  <c i="8" r="J88"/>
  <c i="2" r="J441"/>
  <c r="BK348"/>
  <c r="J675"/>
  <c r="BK318"/>
  <c r="J729"/>
  <c r="BK767"/>
  <c r="BK256"/>
  <c r="J723"/>
  <c r="BK641"/>
  <c r="J625"/>
  <c r="J776"/>
  <c r="J560"/>
  <c r="BK177"/>
  <c i="4" r="J135"/>
  <c r="J163"/>
  <c i="5" r="J186"/>
  <c r="J128"/>
  <c r="J215"/>
  <c r="BK130"/>
  <c i="6" r="J90"/>
  <c i="7" r="J94"/>
  <c r="BK106"/>
  <c i="8" r="BK110"/>
  <c r="J96"/>
  <c i="10" r="BK107"/>
  <c i="2" r="BK590"/>
  <c r="J351"/>
  <c r="BK441"/>
  <c r="J809"/>
  <c r="J697"/>
  <c r="BK217"/>
  <c r="J296"/>
  <c i="4" r="J165"/>
  <c r="BK112"/>
  <c i="5" r="BK105"/>
  <c r="J174"/>
  <c r="BK96"/>
  <c i="7" r="BK180"/>
  <c r="BK94"/>
  <c i="8" r="J90"/>
  <c i="9" r="J88"/>
  <c i="2" r="J608"/>
  <c r="BK137"/>
  <c r="J611"/>
  <c r="BK732"/>
  <c r="BK876"/>
  <c r="J390"/>
  <c r="BK296"/>
  <c r="J543"/>
  <c r="J396"/>
  <c i="4" r="J120"/>
  <c r="BK145"/>
  <c r="BK158"/>
  <c i="5" r="J132"/>
  <c r="J138"/>
  <c i="6" r="BK113"/>
  <c i="7" r="BK116"/>
  <c r="BK158"/>
  <c r="BK156"/>
  <c i="10" r="J119"/>
  <c i="2" r="BK764"/>
  <c r="BK585"/>
  <c r="J709"/>
  <c r="BK127"/>
  <c r="BK382"/>
  <c r="BK614"/>
  <c r="BK245"/>
  <c r="J318"/>
  <c i="3" r="J82"/>
  <c i="4" r="BK140"/>
  <c r="J118"/>
  <c i="5" r="J96"/>
  <c r="BK115"/>
  <c i="6" r="BK103"/>
  <c i="7" r="J132"/>
  <c r="J112"/>
  <c r="J136"/>
  <c i="8" r="BK88"/>
  <c i="2" r="BK889"/>
  <c r="BK414"/>
  <c r="BK351"/>
  <c r="BK650"/>
  <c r="J671"/>
  <c r="J355"/>
  <c r="J121"/>
  <c r="J706"/>
  <c r="BK819"/>
  <c r="BK629"/>
  <c i="5" r="J180"/>
  <c r="BK112"/>
  <c r="J146"/>
  <c i="7" r="BK195"/>
  <c r="J182"/>
  <c r="J122"/>
  <c i="8" r="J110"/>
  <c i="10" r="J112"/>
  <c i="2" r="J736"/>
  <c i="3" r="BK100"/>
  <c i="4" r="J90"/>
  <c i="5" r="J119"/>
  <c r="J154"/>
  <c i="6" r="J117"/>
  <c i="7" r="J154"/>
  <c r="J143"/>
  <c i="8" r="J92"/>
  <c i="10" r="BK88"/>
  <c i="2" r="J614"/>
  <c r="J132"/>
  <c r="BK853"/>
  <c r="J394"/>
  <c r="BK758"/>
  <c r="J732"/>
  <c r="BK807"/>
  <c r="J505"/>
  <c i="3" r="BK84"/>
  <c i="4" r="BK161"/>
  <c r="BK154"/>
  <c i="5" r="J219"/>
  <c r="J196"/>
  <c r="J112"/>
  <c i="7" r="J210"/>
  <c r="J197"/>
  <c r="BK122"/>
  <c i="8" r="BK112"/>
  <c i="10" r="BK117"/>
  <c i="2" r="BK725"/>
  <c r="J177"/>
  <c r="J430"/>
  <c r="BK378"/>
  <c r="J910"/>
  <c r="BK922"/>
  <c r="J899"/>
  <c r="BK388"/>
  <c r="BK680"/>
  <c r="BK693"/>
  <c r="BK468"/>
  <c i="3" r="J98"/>
  <c i="4" r="BK98"/>
  <c r="BK178"/>
  <c r="BK125"/>
  <c i="5" r="J190"/>
  <c r="BK103"/>
  <c i="6" r="J113"/>
  <c i="7" r="J166"/>
  <c r="J212"/>
  <c r="J168"/>
  <c i="10" r="J96"/>
  <c i="2" r="BK734"/>
  <c r="BK784"/>
  <c r="J422"/>
  <c r="J618"/>
  <c r="J843"/>
  <c r="J811"/>
  <c r="BK713"/>
  <c r="J343"/>
  <c i="4" r="J116"/>
  <c r="J130"/>
  <c r="BK186"/>
  <c i="5" r="BK98"/>
  <c r="J143"/>
  <c i="6" r="J121"/>
  <c i="7" r="J162"/>
  <c r="J103"/>
  <c r="J98"/>
  <c i="9" r="J86"/>
  <c i="2" r="BK881"/>
  <c r="BK343"/>
  <c r="BK107"/>
  <c r="J531"/>
  <c r="J827"/>
  <c r="J367"/>
  <c r="BK723"/>
  <c r="J788"/>
  <c r="BK915"/>
  <c r="BK198"/>
  <c i="3" r="BK82"/>
  <c i="4" r="BK156"/>
  <c r="BK114"/>
  <c i="5" r="J115"/>
  <c r="J165"/>
  <c i="7" r="J118"/>
  <c r="BK120"/>
  <c r="BK89"/>
  <c i="8" r="J84"/>
  <c i="2" r="J922"/>
  <c r="J464"/>
  <c r="BK334"/>
  <c r="J445"/>
  <c r="BK715"/>
  <c r="J878"/>
  <c r="J680"/>
  <c i="3" r="BK90"/>
  <c i="4" r="BK147"/>
  <c i="5" r="BK165"/>
  <c r="J208"/>
  <c r="J221"/>
  <c r="BK121"/>
  <c i="7" r="BK212"/>
  <c r="BK92"/>
  <c i="8" r="J114"/>
  <c i="9" r="J82"/>
  <c i="2" r="BK843"/>
  <c r="BK408"/>
  <c r="J348"/>
  <c i="1" r="AS54"/>
  <c i="2" r="J221"/>
  <c r="J567"/>
  <c r="BK751"/>
  <c r="J784"/>
  <c r="J719"/>
  <c i="4" r="BK105"/>
  <c i="5" r="J92"/>
  <c r="BK152"/>
  <c i="6" r="BK86"/>
  <c i="7" r="BK170"/>
  <c r="BK206"/>
  <c r="J192"/>
  <c i="8" r="J102"/>
  <c i="10" r="J94"/>
  <c i="2" r="J800"/>
  <c r="BK103"/>
  <c i="4" r="J110"/>
  <c i="5" r="BK154"/>
  <c r="BK212"/>
  <c r="J94"/>
  <c i="6" r="BK125"/>
  <c i="7" r="J101"/>
  <c i="8" r="BK82"/>
  <c i="10" r="J131"/>
  <c r="BK134"/>
  <c i="2" r="J475"/>
  <c r="J548"/>
  <c r="J493"/>
  <c r="BK721"/>
  <c r="J838"/>
  <c r="BK260"/>
  <c r="J906"/>
  <c r="J189"/>
  <c r="BK357"/>
  <c i="4" r="BK171"/>
  <c r="J114"/>
  <c r="BK130"/>
  <c i="5" r="J105"/>
  <c r="BK204"/>
  <c i="6" r="BK117"/>
  <c i="7" r="J139"/>
  <c r="J106"/>
  <c r="J176"/>
  <c i="9" r="J90"/>
  <c i="10" r="BK96"/>
  <c i="2" r="J866"/>
  <c r="J103"/>
  <c r="BK906"/>
  <c r="BK272"/>
  <c r="J813"/>
  <c r="BK711"/>
  <c r="BK861"/>
  <c r="J357"/>
  <c r="BK719"/>
  <c r="BK702"/>
  <c r="J767"/>
  <c r="J340"/>
  <c i="3" r="J90"/>
  <c i="4" r="J84"/>
  <c r="BK135"/>
  <c r="BK95"/>
  <c i="5" r="BK126"/>
  <c r="BK200"/>
  <c i="6" r="J94"/>
  <c i="7" r="J202"/>
  <c r="BK154"/>
  <c r="BK128"/>
  <c i="8" r="BK102"/>
  <c i="10" r="J126"/>
  <c i="2" r="BK811"/>
  <c r="J915"/>
  <c r="BK817"/>
  <c r="J124"/>
  <c r="J751"/>
  <c r="BK804"/>
  <c r="J876"/>
  <c r="J740"/>
  <c r="J392"/>
  <c i="4" r="BK169"/>
  <c r="BK133"/>
  <c i="5" r="BK215"/>
  <c r="BK134"/>
  <c r="J210"/>
  <c i="6" r="J88"/>
  <c i="7" r="J172"/>
  <c r="BK114"/>
  <c i="8" r="J86"/>
  <c i="10" r="J92"/>
  <c i="2" r="BK855"/>
  <c r="BK367"/>
  <c r="BK762"/>
  <c r="BK625"/>
  <c r="BK146"/>
  <c r="BK430"/>
  <c r="J764"/>
  <c r="J127"/>
  <c r="BK792"/>
  <c r="BK646"/>
  <c r="J163"/>
  <c i="4" r="J142"/>
  <c r="BK138"/>
  <c i="5" r="J103"/>
  <c r="J150"/>
  <c i="6" r="J84"/>
  <c i="7" r="BK174"/>
  <c r="J89"/>
  <c i="8" r="BK120"/>
  <c i="10" r="BK90"/>
  <c i="2" r="BK697"/>
  <c r="BK899"/>
  <c r="BK411"/>
  <c r="J749"/>
  <c r="BK821"/>
  <c r="BK287"/>
  <c r="J702"/>
  <c r="J411"/>
  <c i="3" r="BK88"/>
  <c i="4" r="J158"/>
  <c r="BK93"/>
  <c i="5" r="J200"/>
  <c r="BK148"/>
  <c i="6" r="BK107"/>
  <c i="7" r="J130"/>
  <c r="BK199"/>
  <c r="BK101"/>
  <c r="BK166"/>
  <c i="8" r="J82"/>
  <c i="10" r="BK131"/>
  <c i="2" r="BK493"/>
  <c r="J388"/>
  <c r="BK289"/>
  <c r="J537"/>
  <c r="J807"/>
  <c r="BK424"/>
  <c r="BK396"/>
  <c r="BK834"/>
  <c r="BK326"/>
  <c r="J245"/>
  <c r="BK345"/>
  <c r="BK445"/>
  <c i="5" r="BK202"/>
  <c r="BK158"/>
  <c r="J101"/>
  <c i="6" r="J105"/>
  <c i="7" r="BK136"/>
  <c r="J174"/>
  <c r="J116"/>
  <c i="8" r="J118"/>
  <c i="9" r="BK88"/>
  <c i="2" r="J832"/>
  <c r="J541"/>
  <c i="3" r="BK96"/>
  <c i="4" r="J156"/>
  <c i="5" r="BK186"/>
  <c r="J121"/>
  <c r="J108"/>
  <c i="6" r="BK94"/>
  <c i="7" r="BK109"/>
  <c i="8" r="J108"/>
  <c i="9" r="BK96"/>
  <c i="2" r="BK800"/>
  <c r="BK870"/>
  <c r="J643"/>
  <c r="J804"/>
  <c r="BK322"/>
  <c r="J668"/>
  <c r="J758"/>
  <c r="J840"/>
  <c r="BK668"/>
  <c r="BK236"/>
  <c i="4" r="J112"/>
  <c r="J95"/>
  <c r="BK173"/>
  <c i="5" r="BK198"/>
  <c r="BK150"/>
  <c r="J158"/>
  <c i="6" r="BK105"/>
  <c i="7" r="BK149"/>
  <c r="BK147"/>
  <c i="8" r="BK96"/>
  <c i="9" r="BK86"/>
  <c i="2" r="J815"/>
  <c r="BK426"/>
  <c r="BK340"/>
  <c r="J855"/>
  <c r="J868"/>
  <c r="BK390"/>
  <c r="J139"/>
  <c r="J326"/>
  <c r="BK284"/>
  <c r="BK422"/>
  <c i="3" r="J88"/>
  <c i="4" r="J105"/>
  <c r="J98"/>
  <c i="5" r="J212"/>
  <c r="BK192"/>
  <c r="J178"/>
  <c i="6" r="J123"/>
  <c i="7" r="BK124"/>
  <c r="BK98"/>
  <c r="BK134"/>
  <c i="8" r="J120"/>
  <c i="9" r="BK90"/>
  <c i="2" r="J902"/>
  <c r="J468"/>
  <c r="BK505"/>
  <c r="J754"/>
  <c r="BK910"/>
  <c r="J213"/>
  <c r="BK760"/>
  <c r="BK449"/>
  <c i="3" r="J92"/>
  <c i="4" r="J169"/>
  <c r="BK101"/>
  <c i="5" r="BK196"/>
  <c r="BK119"/>
  <c i="6" r="J115"/>
  <c i="7" r="BK178"/>
  <c r="BK130"/>
  <c i="8" r="J100"/>
  <c i="10" r="J134"/>
  <c i="2" r="BK796"/>
  <c r="J334"/>
  <c r="J301"/>
  <c r="BK475"/>
  <c r="BK776"/>
  <c r="J870"/>
  <c r="J693"/>
  <c r="BK599"/>
  <c r="J738"/>
  <c r="J336"/>
  <c i="4" r="J182"/>
  <c r="J101"/>
  <c i="5" r="BK188"/>
  <c r="BK180"/>
  <c i="6" r="BK109"/>
  <c i="7" r="BK103"/>
  <c r="J164"/>
  <c i="8" r="J106"/>
  <c i="9" r="J94"/>
  <c i="2" r="J666"/>
  <c r="BK740"/>
  <c r="BK374"/>
  <c r="BK113"/>
  <c r="J590"/>
  <c r="J774"/>
  <c r="BK539"/>
  <c i="4" r="BK180"/>
  <c r="BK165"/>
  <c r="J145"/>
  <c i="5" r="BK136"/>
  <c r="BK208"/>
  <c i="6" r="J92"/>
  <c i="7" r="J149"/>
  <c r="J170"/>
  <c r="J120"/>
  <c i="8" r="BK106"/>
  <c i="10" r="J98"/>
  <c i="2" r="BK643"/>
  <c r="BK392"/>
  <c r="J284"/>
  <c r="J539"/>
  <c r="BK840"/>
  <c r="BK360"/>
  <c r="J792"/>
  <c r="J830"/>
  <c r="BK567"/>
  <c r="BK706"/>
  <c r="J762"/>
  <c i="4" r="J154"/>
  <c i="5" r="J156"/>
  <c r="BK206"/>
  <c i="6" r="BK119"/>
  <c i="7" r="J214"/>
  <c r="J124"/>
  <c r="J152"/>
  <c i="8" r="J94"/>
  <c i="9" r="BK82"/>
  <c i="2" r="BK902"/>
  <c r="BK253"/>
  <c i="4" r="BK142"/>
  <c r="J180"/>
  <c i="5" r="BK210"/>
  <c r="BK178"/>
  <c r="J117"/>
  <c i="7" r="J208"/>
  <c r="BK204"/>
  <c i="8" r="BK108"/>
  <c i="9" r="BK84"/>
  <c i="2" r="J853"/>
  <c r="BK809"/>
  <c r="J734"/>
  <c r="J420"/>
  <c r="J599"/>
  <c r="J889"/>
  <c r="J556"/>
  <c r="J211"/>
  <c r="BK727"/>
  <c r="J322"/>
  <c i="4" r="BK149"/>
  <c r="J149"/>
  <c r="J167"/>
  <c i="5" r="J134"/>
  <c r="BK123"/>
  <c r="BK156"/>
  <c i="6" r="J96"/>
  <c i="7" r="J96"/>
  <c r="BK176"/>
  <c r="BK184"/>
  <c i="8" r="BK104"/>
  <c i="10" r="BK94"/>
  <c i="2" r="J535"/>
  <c r="BK691"/>
  <c r="BK675"/>
  <c r="J836"/>
  <c r="J129"/>
  <c r="J256"/>
  <c r="BK813"/>
  <c r="BK895"/>
  <c r="J817"/>
  <c r="BK825"/>
  <c r="J686"/>
  <c i="4" r="J140"/>
  <c r="BK151"/>
  <c r="J151"/>
  <c i="5" r="BK117"/>
  <c r="J176"/>
  <c r="BK143"/>
  <c i="6" r="J103"/>
  <c i="7" r="J126"/>
  <c r="J160"/>
  <c r="BK172"/>
  <c i="8" r="BK98"/>
  <c i="10" r="J117"/>
  <c i="2" r="BK653"/>
  <c r="BK717"/>
  <c r="J688"/>
  <c r="J864"/>
  <c r="J378"/>
  <c r="BK608"/>
  <c r="BK537"/>
  <c r="BK666"/>
  <c r="BK211"/>
  <c i="4" r="J123"/>
  <c r="J161"/>
  <c r="J93"/>
  <c i="5" r="J194"/>
  <c i="7" r="J206"/>
  <c r="BK208"/>
  <c r="J156"/>
  <c r="J158"/>
  <c i="8" r="J116"/>
  <c i="2" r="BK686"/>
  <c r="BK275"/>
  <c r="BK832"/>
  <c r="J113"/>
  <c r="J414"/>
  <c r="J198"/>
  <c r="J360"/>
  <c r="BK671"/>
  <c r="BK749"/>
  <c r="J426"/>
  <c i="3" r="BK92"/>
  <c i="4" r="BK120"/>
  <c r="J133"/>
  <c i="5" r="BK132"/>
  <c r="J202"/>
  <c i="6" r="J125"/>
  <c r="BK84"/>
  <c i="7" r="BK202"/>
  <c r="J128"/>
  <c i="9" r="J92"/>
  <c i="2" r="BK851"/>
  <c r="J861"/>
  <c r="BK225"/>
  <c r="BK464"/>
  <c r="J287"/>
  <c r="J834"/>
  <c r="BK355"/>
  <c r="J437"/>
  <c i="3" r="BK86"/>
  <c i="4" r="BK103"/>
  <c r="BK110"/>
  <c i="5" r="J130"/>
  <c r="BK108"/>
  <c i="6" r="J107"/>
  <c i="7" r="BK152"/>
  <c r="BK160"/>
  <c i="8" r="J104"/>
  <c i="10" r="J140"/>
  <c i="2" r="J715"/>
  <c r="BK398"/>
  <c r="BK265"/>
  <c r="J134"/>
  <c r="J887"/>
  <c r="J881"/>
  <c r="J646"/>
  <c r="BK661"/>
  <c r="BK553"/>
  <c r="BK541"/>
  <c i="5" r="BK221"/>
  <c r="BK138"/>
  <c r="BK128"/>
  <c i="6" r="BK96"/>
  <c i="7" r="J180"/>
  <c r="J141"/>
  <c r="BK164"/>
  <c i="8" r="J98"/>
  <c i="10" r="BK98"/>
  <c i="2" r="J260"/>
  <c i="4" r="J147"/>
  <c r="BK116"/>
  <c i="5" r="J206"/>
  <c r="J198"/>
  <c i="6" r="BK90"/>
  <c i="7" r="J186"/>
  <c i="8" r="BK84"/>
  <c i="2" r="BK878"/>
  <c r="BK416"/>
  <c r="J236"/>
  <c r="J225"/>
  <c r="BK129"/>
  <c r="BK618"/>
  <c r="BK531"/>
  <c r="J275"/>
  <c r="BK134"/>
  <c i="4" r="BK128"/>
  <c r="BK163"/>
  <c r="J103"/>
  <c i="5" r="J136"/>
  <c r="BK168"/>
  <c i="6" r="J86"/>
  <c i="7" r="BK182"/>
  <c r="BK118"/>
  <c r="J147"/>
  <c i="9" r="BK94"/>
  <c i="2" r="BK868"/>
  <c r="J408"/>
  <c l="1" r="R102"/>
  <c r="BK210"/>
  <c r="J210"/>
  <c r="J63"/>
  <c r="T210"/>
  <c r="R264"/>
  <c r="P559"/>
  <c r="T645"/>
  <c r="P679"/>
  <c r="BK766"/>
  <c r="J766"/>
  <c r="J76"/>
  <c r="BK829"/>
  <c r="J829"/>
  <c r="J77"/>
  <c r="P842"/>
  <c r="BK909"/>
  <c r="J909"/>
  <c r="J80"/>
  <c i="3" r="P81"/>
  <c r="P80"/>
  <c i="1" r="AU56"/>
  <c i="4" r="T83"/>
  <c r="T82"/>
  <c r="T81"/>
  <c i="5" r="BK91"/>
  <c r="J91"/>
  <c r="J61"/>
  <c r="BK111"/>
  <c r="BK173"/>
  <c r="J173"/>
  <c r="J68"/>
  <c i="7" r="BK88"/>
  <c r="J88"/>
  <c r="J61"/>
  <c r="P151"/>
  <c r="T201"/>
  <c i="2" r="P145"/>
  <c r="T224"/>
  <c r="R252"/>
  <c r="P403"/>
  <c r="BK545"/>
  <c r="J545"/>
  <c r="J68"/>
  <c r="R545"/>
  <c r="R645"/>
  <c r="R670"/>
  <c r="T690"/>
  <c r="BK842"/>
  <c r="J842"/>
  <c r="J78"/>
  <c r="T880"/>
  <c i="4" r="P83"/>
  <c r="P82"/>
  <c r="P81"/>
  <c i="1" r="AU57"/>
  <c i="5" r="T91"/>
  <c r="R111"/>
  <c r="R173"/>
  <c i="6" r="BK83"/>
  <c r="J83"/>
  <c r="J61"/>
  <c i="7" r="T88"/>
  <c r="R151"/>
  <c r="P194"/>
  <c i="8" r="T81"/>
  <c r="T80"/>
  <c i="9" r="BK81"/>
  <c r="J81"/>
  <c r="J60"/>
  <c i="10" r="T87"/>
  <c i="5" r="P100"/>
  <c r="P125"/>
  <c r="P145"/>
  <c r="P167"/>
  <c r="P214"/>
  <c i="7" r="BK100"/>
  <c r="J100"/>
  <c r="J62"/>
  <c r="BK138"/>
  <c r="J138"/>
  <c r="J63"/>
  <c r="T194"/>
  <c i="10" r="BK101"/>
  <c r="J101"/>
  <c r="J62"/>
  <c i="2" r="R145"/>
  <c r="P224"/>
  <c r="P264"/>
  <c r="BK559"/>
  <c r="P645"/>
  <c r="T670"/>
  <c r="R679"/>
  <c r="P766"/>
  <c r="R829"/>
  <c r="BK880"/>
  <c r="J880"/>
  <c r="J79"/>
  <c r="T909"/>
  <c i="3" r="T81"/>
  <c r="T80"/>
  <c i="5" r="R100"/>
  <c r="R125"/>
  <c r="R145"/>
  <c r="T167"/>
  <c r="R214"/>
  <c i="6" r="P83"/>
  <c r="P82"/>
  <c r="P81"/>
  <c i="1" r="AU59"/>
  <c i="7" r="T100"/>
  <c r="R138"/>
  <c r="R201"/>
  <c i="2" r="T145"/>
  <c r="BK224"/>
  <c r="J224"/>
  <c r="J64"/>
  <c r="T264"/>
  <c r="R559"/>
  <c r="BK670"/>
  <c r="J670"/>
  <c r="J73"/>
  <c r="R690"/>
  <c r="T829"/>
  <c r="P880"/>
  <c i="5" r="R91"/>
  <c r="R90"/>
  <c r="P111"/>
  <c r="T173"/>
  <c i="7" r="P100"/>
  <c r="P138"/>
  <c r="BK194"/>
  <c r="J194"/>
  <c r="J65"/>
  <c i="8" r="R81"/>
  <c r="R80"/>
  <c i="2" r="P102"/>
  <c r="BK264"/>
  <c r="J264"/>
  <c r="J66"/>
  <c r="R403"/>
  <c r="P545"/>
  <c r="BK690"/>
  <c r="J690"/>
  <c r="J75"/>
  <c r="R766"/>
  <c r="T842"/>
  <c r="R909"/>
  <c i="3" r="BK81"/>
  <c r="J81"/>
  <c r="J60"/>
  <c i="4" r="R83"/>
  <c r="R82"/>
  <c r="R81"/>
  <c i="5" r="P91"/>
  <c r="P90"/>
  <c r="T111"/>
  <c r="P173"/>
  <c i="7" r="R88"/>
  <c r="T151"/>
  <c r="P201"/>
  <c i="8" r="P81"/>
  <c r="P80"/>
  <c i="1" r="AU61"/>
  <c i="9" r="T81"/>
  <c r="T80"/>
  <c i="10" r="P87"/>
  <c r="P101"/>
  <c i="2" r="T102"/>
  <c r="R224"/>
  <c r="T252"/>
  <c r="T403"/>
  <c r="T545"/>
  <c r="BK645"/>
  <c r="J645"/>
  <c r="J72"/>
  <c r="P670"/>
  <c r="P690"/>
  <c r="P829"/>
  <c r="R880"/>
  <c i="5" r="BK100"/>
  <c r="J100"/>
  <c r="J62"/>
  <c r="BK125"/>
  <c r="J125"/>
  <c r="J65"/>
  <c r="BK145"/>
  <c r="J145"/>
  <c r="J66"/>
  <c r="BK167"/>
  <c r="J167"/>
  <c r="J67"/>
  <c r="BK214"/>
  <c r="J214"/>
  <c r="J69"/>
  <c i="6" r="R83"/>
  <c r="R82"/>
  <c r="R81"/>
  <c i="7" r="R100"/>
  <c r="T138"/>
  <c r="BK201"/>
  <c r="J201"/>
  <c r="J66"/>
  <c i="8" r="BK81"/>
  <c r="J81"/>
  <c r="J60"/>
  <c i="9" r="R81"/>
  <c r="R80"/>
  <c i="10" r="BK87"/>
  <c r="J87"/>
  <c r="J61"/>
  <c r="T101"/>
  <c i="2" r="BK102"/>
  <c r="J102"/>
  <c r="J61"/>
  <c r="BK145"/>
  <c r="J145"/>
  <c r="J62"/>
  <c r="P210"/>
  <c r="R210"/>
  <c r="BK252"/>
  <c r="J252"/>
  <c r="J65"/>
  <c r="P252"/>
  <c r="BK403"/>
  <c r="J403"/>
  <c r="J67"/>
  <c r="T559"/>
  <c r="BK679"/>
  <c r="J679"/>
  <c r="J74"/>
  <c r="T679"/>
  <c r="T766"/>
  <c r="R842"/>
  <c r="P909"/>
  <c i="3" r="R81"/>
  <c r="R80"/>
  <c i="4" r="BK83"/>
  <c r="J83"/>
  <c r="J61"/>
  <c i="5" r="T100"/>
  <c r="T125"/>
  <c r="T145"/>
  <c r="R167"/>
  <c r="T214"/>
  <c i="6" r="T83"/>
  <c r="T82"/>
  <c r="T81"/>
  <c i="7" r="P88"/>
  <c r="P87"/>
  <c r="P86"/>
  <c i="1" r="AU60"/>
  <c i="7" r="BK151"/>
  <c r="J151"/>
  <c r="J64"/>
  <c r="R194"/>
  <c i="9" r="P81"/>
  <c r="P80"/>
  <c i="1" r="AU62"/>
  <c i="10" r="R87"/>
  <c r="R101"/>
  <c i="2" r="BK555"/>
  <c r="J555"/>
  <c r="J69"/>
  <c i="10" r="BK130"/>
  <c r="J130"/>
  <c r="J63"/>
  <c r="BK133"/>
  <c r="J133"/>
  <c r="J64"/>
  <c r="BK139"/>
  <c r="J139"/>
  <c r="J65"/>
  <c r="J79"/>
  <c r="BE96"/>
  <c r="E75"/>
  <c r="BE94"/>
  <c r="BE119"/>
  <c r="BE134"/>
  <c r="BE90"/>
  <c r="BE92"/>
  <c r="BE98"/>
  <c r="BE117"/>
  <c r="BE126"/>
  <c r="BE131"/>
  <c r="F55"/>
  <c r="BE88"/>
  <c r="BE102"/>
  <c r="BE107"/>
  <c r="BE112"/>
  <c r="BE140"/>
  <c i="9" r="BE84"/>
  <c i="8" r="BK80"/>
  <c r="J80"/>
  <c i="9" r="J74"/>
  <c r="F77"/>
  <c r="BE82"/>
  <c r="E48"/>
  <c r="BE88"/>
  <c r="BE86"/>
  <c r="BE94"/>
  <c r="BE90"/>
  <c r="BE92"/>
  <c r="BE96"/>
  <c i="8" r="BE82"/>
  <c i="7" r="BK87"/>
  <c r="J87"/>
  <c r="J60"/>
  <c i="8" r="J52"/>
  <c r="BE86"/>
  <c r="BE92"/>
  <c r="BE94"/>
  <c r="BE98"/>
  <c r="BE100"/>
  <c r="E70"/>
  <c r="F77"/>
  <c r="BE88"/>
  <c r="BE112"/>
  <c r="BE118"/>
  <c r="BE120"/>
  <c r="BE96"/>
  <c r="BE102"/>
  <c r="BE104"/>
  <c r="BE106"/>
  <c r="BE114"/>
  <c r="BE116"/>
  <c r="BE84"/>
  <c r="BE90"/>
  <c r="BE110"/>
  <c r="BE108"/>
  <c i="7" r="F83"/>
  <c r="BE160"/>
  <c r="BE162"/>
  <c r="BE184"/>
  <c i="6" r="BK82"/>
  <c r="J82"/>
  <c r="J60"/>
  <c i="7" r="J52"/>
  <c r="BE112"/>
  <c r="BE116"/>
  <c r="BE118"/>
  <c r="BE141"/>
  <c r="BE174"/>
  <c r="E48"/>
  <c r="BE89"/>
  <c r="BE103"/>
  <c r="BE106"/>
  <c r="BE120"/>
  <c r="BE145"/>
  <c r="BE166"/>
  <c r="BE176"/>
  <c r="BE178"/>
  <c r="BE180"/>
  <c r="BE190"/>
  <c r="BE208"/>
  <c r="BE214"/>
  <c r="BE114"/>
  <c r="BE124"/>
  <c r="BE126"/>
  <c r="BE130"/>
  <c r="BE132"/>
  <c r="BE136"/>
  <c r="BE172"/>
  <c r="BE188"/>
  <c r="BE92"/>
  <c r="BE152"/>
  <c r="BE182"/>
  <c r="BE192"/>
  <c r="BE195"/>
  <c r="BE202"/>
  <c r="BE96"/>
  <c r="BE101"/>
  <c r="BE134"/>
  <c r="BE154"/>
  <c r="BE168"/>
  <c r="BE170"/>
  <c r="BE199"/>
  <c r="BE204"/>
  <c r="BE206"/>
  <c r="BE210"/>
  <c r="BE212"/>
  <c r="BE94"/>
  <c r="BE98"/>
  <c r="BE122"/>
  <c r="BE139"/>
  <c r="BE143"/>
  <c r="BE156"/>
  <c r="BE158"/>
  <c r="BE164"/>
  <c r="BE109"/>
  <c r="BE128"/>
  <c r="BE147"/>
  <c r="BE149"/>
  <c r="BE186"/>
  <c r="BE197"/>
  <c i="6" r="F78"/>
  <c r="BE86"/>
  <c r="BE96"/>
  <c r="BE105"/>
  <c r="BE111"/>
  <c i="5" r="J111"/>
  <c r="J64"/>
  <c i="6" r="BE94"/>
  <c r="E48"/>
  <c r="J75"/>
  <c r="BE117"/>
  <c r="BE84"/>
  <c r="BE113"/>
  <c r="BE92"/>
  <c r="BE88"/>
  <c r="BE90"/>
  <c r="BE103"/>
  <c r="BE107"/>
  <c r="BE109"/>
  <c r="BE115"/>
  <c r="BE119"/>
  <c r="BE121"/>
  <c r="BE123"/>
  <c r="BE125"/>
  <c i="4" r="BK82"/>
  <c r="J82"/>
  <c r="J60"/>
  <c i="5" r="F55"/>
  <c r="BE103"/>
  <c r="BE115"/>
  <c r="BE117"/>
  <c r="BE123"/>
  <c r="J83"/>
  <c r="BE94"/>
  <c r="BE128"/>
  <c r="BE132"/>
  <c r="BE136"/>
  <c r="BE138"/>
  <c r="BE168"/>
  <c r="E79"/>
  <c r="BE92"/>
  <c r="BE105"/>
  <c r="BE148"/>
  <c r="BE156"/>
  <c r="BE158"/>
  <c r="BE160"/>
  <c r="BE194"/>
  <c r="BE210"/>
  <c r="BE212"/>
  <c r="BE219"/>
  <c r="BE96"/>
  <c r="BE126"/>
  <c r="BE163"/>
  <c r="BE165"/>
  <c r="BE178"/>
  <c r="BE121"/>
  <c r="BE150"/>
  <c r="BE186"/>
  <c r="BE188"/>
  <c r="BE190"/>
  <c r="BE140"/>
  <c r="BE143"/>
  <c r="BE152"/>
  <c r="BE192"/>
  <c r="BE196"/>
  <c r="BE200"/>
  <c r="BE98"/>
  <c r="BE101"/>
  <c r="BE119"/>
  <c r="BE130"/>
  <c r="BE134"/>
  <c r="BE180"/>
  <c r="BE182"/>
  <c r="BE184"/>
  <c r="BE198"/>
  <c r="BE202"/>
  <c r="BE204"/>
  <c r="BE206"/>
  <c r="BE208"/>
  <c r="BE215"/>
  <c r="BE217"/>
  <c r="BE221"/>
  <c r="BE108"/>
  <c r="BE112"/>
  <c r="BE146"/>
  <c r="BE154"/>
  <c r="BE171"/>
  <c r="BE174"/>
  <c r="BE176"/>
  <c i="4" r="BE145"/>
  <c r="BE158"/>
  <c i="3" r="BK80"/>
  <c r="J80"/>
  <c i="4" r="F55"/>
  <c r="BE107"/>
  <c r="BE114"/>
  <c r="BE120"/>
  <c r="BE125"/>
  <c r="BE147"/>
  <c r="BE151"/>
  <c r="BE171"/>
  <c r="E48"/>
  <c r="J52"/>
  <c r="BE84"/>
  <c r="BE90"/>
  <c r="BE98"/>
  <c r="BE112"/>
  <c r="BE116"/>
  <c r="BE123"/>
  <c r="BE128"/>
  <c r="BE130"/>
  <c r="BE140"/>
  <c r="BE149"/>
  <c r="BE156"/>
  <c r="BE169"/>
  <c r="BE93"/>
  <c r="BE95"/>
  <c r="BE110"/>
  <c r="BE118"/>
  <c r="BE133"/>
  <c r="BE161"/>
  <c r="BE176"/>
  <c r="BE180"/>
  <c r="BE182"/>
  <c r="BE186"/>
  <c r="BE135"/>
  <c r="BE138"/>
  <c r="BE142"/>
  <c r="BE154"/>
  <c r="BE173"/>
  <c r="BE184"/>
  <c r="BE101"/>
  <c r="BE103"/>
  <c r="BE105"/>
  <c r="BE178"/>
  <c r="BE87"/>
  <c r="BE163"/>
  <c r="BE165"/>
  <c r="BE167"/>
  <c i="3" r="J74"/>
  <c i="2" r="BK101"/>
  <c r="J101"/>
  <c r="J60"/>
  <c i="3" r="E48"/>
  <c r="BE82"/>
  <c r="BE84"/>
  <c r="BE86"/>
  <c r="BE88"/>
  <c r="BE90"/>
  <c r="BE92"/>
  <c r="BE100"/>
  <c r="F77"/>
  <c r="BE96"/>
  <c r="BE98"/>
  <c i="2" r="J559"/>
  <c r="J71"/>
  <c i="3" r="BE94"/>
  <c i="2" r="E48"/>
  <c r="BE109"/>
  <c r="BE124"/>
  <c r="BE189"/>
  <c r="BE198"/>
  <c r="BE213"/>
  <c r="BE287"/>
  <c r="BE351"/>
  <c r="BE357"/>
  <c r="BE360"/>
  <c r="BE367"/>
  <c r="BE388"/>
  <c r="BE396"/>
  <c r="BE430"/>
  <c r="BE464"/>
  <c r="BE537"/>
  <c r="BE590"/>
  <c r="BE608"/>
  <c r="BE634"/>
  <c r="BE693"/>
  <c r="BE721"/>
  <c r="BE749"/>
  <c r="BE751"/>
  <c r="BE754"/>
  <c r="BE756"/>
  <c r="BE784"/>
  <c r="BE788"/>
  <c r="BE796"/>
  <c r="BE221"/>
  <c r="BE322"/>
  <c r="BE390"/>
  <c r="BE414"/>
  <c r="BE564"/>
  <c r="BE576"/>
  <c r="BE643"/>
  <c r="BE668"/>
  <c r="BE688"/>
  <c r="BE732"/>
  <c r="BE758"/>
  <c r="BE821"/>
  <c r="BE830"/>
  <c r="BE868"/>
  <c r="BE870"/>
  <c r="BE887"/>
  <c r="BE889"/>
  <c r="BE922"/>
  <c r="J52"/>
  <c r="BE139"/>
  <c r="BE265"/>
  <c r="BE340"/>
  <c r="BE394"/>
  <c r="BE424"/>
  <c r="BE541"/>
  <c r="BE546"/>
  <c r="BE641"/>
  <c r="BE650"/>
  <c r="BE713"/>
  <c r="BE729"/>
  <c r="BE800"/>
  <c r="BE815"/>
  <c r="BE827"/>
  <c r="BE838"/>
  <c r="BE840"/>
  <c r="BE103"/>
  <c r="BE113"/>
  <c r="BE146"/>
  <c r="BE154"/>
  <c r="BE225"/>
  <c r="BE236"/>
  <c r="BE256"/>
  <c r="BE296"/>
  <c r="BE531"/>
  <c r="BE543"/>
  <c r="BE686"/>
  <c r="BE711"/>
  <c r="BE736"/>
  <c r="BE747"/>
  <c r="BE817"/>
  <c r="BE819"/>
  <c r="BE832"/>
  <c r="BE851"/>
  <c r="BE853"/>
  <c r="BE855"/>
  <c r="BE861"/>
  <c r="BE864"/>
  <c r="BE878"/>
  <c r="BE893"/>
  <c r="BE915"/>
  <c r="F55"/>
  <c r="BE132"/>
  <c r="BE245"/>
  <c r="BE253"/>
  <c r="BE275"/>
  <c r="BE289"/>
  <c r="BE301"/>
  <c r="BE334"/>
  <c r="BE336"/>
  <c r="BE343"/>
  <c r="BE345"/>
  <c r="BE374"/>
  <c r="BE404"/>
  <c r="BE408"/>
  <c r="BE411"/>
  <c r="BE548"/>
  <c r="BE550"/>
  <c r="BE556"/>
  <c r="BE560"/>
  <c r="BE611"/>
  <c r="BE625"/>
  <c r="BE671"/>
  <c r="BE680"/>
  <c r="BE697"/>
  <c r="BE706"/>
  <c r="BE715"/>
  <c r="BE719"/>
  <c r="BE727"/>
  <c r="BE734"/>
  <c r="BE738"/>
  <c r="BE740"/>
  <c r="BE767"/>
  <c r="BE809"/>
  <c r="BE811"/>
  <c r="BE825"/>
  <c r="BE902"/>
  <c r="BE906"/>
  <c r="BE910"/>
  <c r="BE107"/>
  <c r="BE129"/>
  <c r="BE134"/>
  <c r="BE211"/>
  <c r="BE272"/>
  <c r="BE284"/>
  <c r="BE348"/>
  <c r="BE378"/>
  <c r="BE382"/>
  <c r="BE392"/>
  <c r="BE398"/>
  <c r="BE416"/>
  <c r="BE426"/>
  <c r="BE441"/>
  <c r="BE458"/>
  <c r="BE468"/>
  <c r="BE535"/>
  <c r="BE599"/>
  <c r="BE646"/>
  <c r="BE666"/>
  <c r="BE691"/>
  <c r="BE702"/>
  <c r="BE717"/>
  <c r="BE725"/>
  <c r="BE762"/>
  <c r="BE834"/>
  <c r="BE881"/>
  <c r="BE891"/>
  <c r="BE127"/>
  <c r="BE137"/>
  <c r="BE163"/>
  <c r="BE177"/>
  <c r="BE217"/>
  <c r="BE260"/>
  <c r="BE318"/>
  <c r="BE567"/>
  <c r="BE614"/>
  <c r="BE618"/>
  <c r="BE629"/>
  <c r="BE653"/>
  <c r="BE661"/>
  <c r="BE675"/>
  <c r="BE709"/>
  <c r="BE760"/>
  <c r="BE764"/>
  <c r="BE836"/>
  <c r="BE843"/>
  <c r="BE866"/>
  <c r="BE876"/>
  <c r="BE121"/>
  <c r="BE258"/>
  <c r="BE326"/>
  <c r="BE355"/>
  <c r="BE386"/>
  <c r="BE418"/>
  <c r="BE420"/>
  <c r="BE422"/>
  <c r="BE437"/>
  <c r="BE445"/>
  <c r="BE449"/>
  <c r="BE454"/>
  <c r="BE475"/>
  <c r="BE482"/>
  <c r="BE493"/>
  <c r="BE505"/>
  <c r="BE539"/>
  <c r="BE553"/>
  <c r="BE585"/>
  <c r="BE723"/>
  <c r="BE774"/>
  <c r="BE776"/>
  <c r="BE792"/>
  <c r="BE804"/>
  <c r="BE807"/>
  <c r="BE813"/>
  <c r="BE895"/>
  <c r="BE899"/>
  <c i="4" r="F37"/>
  <c i="1" r="BD57"/>
  <c i="9" r="F36"/>
  <c i="1" r="BC62"/>
  <c i="4" r="F34"/>
  <c i="1" r="BA57"/>
  <c i="4" r="J34"/>
  <c i="1" r="AW57"/>
  <c i="5" r="F34"/>
  <c i="1" r="BA58"/>
  <c i="5" r="F36"/>
  <c i="1" r="BC58"/>
  <c i="2" r="F36"/>
  <c i="1" r="BC55"/>
  <c i="3" r="F34"/>
  <c i="1" r="BA56"/>
  <c i="5" r="F35"/>
  <c i="1" r="BB58"/>
  <c i="3" r="F36"/>
  <c i="1" r="BC56"/>
  <c i="3" r="J30"/>
  <c i="6" r="F34"/>
  <c i="1" r="BA59"/>
  <c i="6" r="F35"/>
  <c i="1" r="BB59"/>
  <c i="2" r="F37"/>
  <c i="1" r="BD55"/>
  <c i="3" r="J34"/>
  <c i="1" r="AW56"/>
  <c i="5" r="F37"/>
  <c i="1" r="BD58"/>
  <c i="3" r="F35"/>
  <c i="1" r="BB56"/>
  <c i="5" r="J34"/>
  <c i="1" r="AW58"/>
  <c i="6" r="F36"/>
  <c i="1" r="BC59"/>
  <c i="7" r="F36"/>
  <c i="1" r="BC60"/>
  <c i="2" r="J34"/>
  <c i="1" r="AW55"/>
  <c i="8" r="F37"/>
  <c i="1" r="BD61"/>
  <c i="2" r="F35"/>
  <c i="1" r="BB55"/>
  <c i="3" r="F37"/>
  <c i="1" r="BD56"/>
  <c i="8" r="J34"/>
  <c i="1" r="AW61"/>
  <c i="8" r="F35"/>
  <c i="1" r="BB61"/>
  <c i="4" r="F36"/>
  <c i="1" r="BC57"/>
  <c i="7" r="F37"/>
  <c i="1" r="BD60"/>
  <c i="7" r="F34"/>
  <c i="1" r="BA60"/>
  <c i="6" r="F37"/>
  <c i="1" r="BD59"/>
  <c i="9" r="F34"/>
  <c i="1" r="BA62"/>
  <c i="9" r="F35"/>
  <c i="1" r="BB62"/>
  <c i="2" r="F34"/>
  <c i="1" r="BA55"/>
  <c i="10" r="F35"/>
  <c i="1" r="BB63"/>
  <c i="4" r="F35"/>
  <c i="1" r="BB57"/>
  <c i="10" r="J34"/>
  <c i="1" r="AW63"/>
  <c i="10" r="F36"/>
  <c i="1" r="BC63"/>
  <c i="7" r="F35"/>
  <c i="1" r="BB60"/>
  <c i="8" r="F34"/>
  <c i="1" r="BA61"/>
  <c i="9" r="J34"/>
  <c i="1" r="AW62"/>
  <c i="10" r="F34"/>
  <c i="1" r="BA63"/>
  <c i="6" r="J34"/>
  <c i="1" r="AW59"/>
  <c i="8" r="F36"/>
  <c i="1" r="BC61"/>
  <c i="8" r="J30"/>
  <c i="9" r="F37"/>
  <c i="1" r="BD62"/>
  <c i="7" r="J34"/>
  <c i="1" r="AW60"/>
  <c i="10" r="F37"/>
  <c i="1" r="BD63"/>
  <c i="5" l="1" r="T90"/>
  <c i="2" r="R558"/>
  <c r="T101"/>
  <c i="7" r="R87"/>
  <c r="R86"/>
  <c i="10" r="P86"/>
  <c r="P85"/>
  <c i="1" r="AU63"/>
  <c i="10" r="T86"/>
  <c r="T85"/>
  <c r="R86"/>
  <c r="R85"/>
  <c i="5" r="R110"/>
  <c r="R89"/>
  <c i="2" r="P558"/>
  <c i="5" r="T110"/>
  <c r="P110"/>
  <c r="P89"/>
  <c i="1" r="AU58"/>
  <c i="7" r="T87"/>
  <c r="T86"/>
  <c i="5" r="BK110"/>
  <c r="J110"/>
  <c r="J63"/>
  <c i="2" r="R101"/>
  <c r="R100"/>
  <c r="T558"/>
  <c r="P101"/>
  <c r="P100"/>
  <c i="1" r="AU55"/>
  <c i="2" r="BK558"/>
  <c r="J558"/>
  <c r="J70"/>
  <c i="10" r="BK86"/>
  <c r="J86"/>
  <c r="J60"/>
  <c i="9" r="BK80"/>
  <c r="J80"/>
  <c i="5" r="BK90"/>
  <c r="J90"/>
  <c r="J60"/>
  <c i="1" r="AG61"/>
  <c i="8" r="J59"/>
  <c i="7" r="BK86"/>
  <c r="J86"/>
  <c r="J59"/>
  <c i="6" r="BK81"/>
  <c r="J81"/>
  <c r="J59"/>
  <c i="4" r="BK81"/>
  <c r="J81"/>
  <c r="J59"/>
  <c i="1" r="AG56"/>
  <c i="3" r="J59"/>
  <c i="2" r="BK100"/>
  <c r="J100"/>
  <c r="J59"/>
  <c i="5" r="F33"/>
  <c i="1" r="AZ58"/>
  <c i="8" r="J33"/>
  <c i="1" r="AV61"/>
  <c r="AT61"/>
  <c r="AN61"/>
  <c i="4" r="F33"/>
  <c i="1" r="AZ57"/>
  <c i="2" r="F33"/>
  <c i="1" r="AZ55"/>
  <c r="BC54"/>
  <c r="W32"/>
  <c i="6" r="J33"/>
  <c i="1" r="AV59"/>
  <c r="AT59"/>
  <c i="9" r="F33"/>
  <c i="1" r="AZ62"/>
  <c i="9" r="J33"/>
  <c i="1" r="AV62"/>
  <c r="AT62"/>
  <c i="7" r="F33"/>
  <c i="1" r="AZ60"/>
  <c i="9" r="J30"/>
  <c i="1" r="AG62"/>
  <c i="3" r="J33"/>
  <c i="1" r="AV56"/>
  <c r="AT56"/>
  <c r="AN56"/>
  <c i="5" r="J33"/>
  <c i="1" r="AV58"/>
  <c r="AT58"/>
  <c i="4" r="J33"/>
  <c i="1" r="AV57"/>
  <c r="AT57"/>
  <c i="7" r="J33"/>
  <c i="1" r="AV60"/>
  <c r="AT60"/>
  <c i="10" r="J33"/>
  <c i="1" r="AV63"/>
  <c r="AT63"/>
  <c r="BB54"/>
  <c r="AX54"/>
  <c i="10" r="F33"/>
  <c i="1" r="AZ63"/>
  <c i="2" r="J33"/>
  <c i="1" r="AV55"/>
  <c r="AT55"/>
  <c i="3" r="F33"/>
  <c i="1" r="AZ56"/>
  <c i="8" r="F33"/>
  <c i="1" r="AZ61"/>
  <c i="6" r="F33"/>
  <c i="1" r="AZ59"/>
  <c r="BA54"/>
  <c r="W30"/>
  <c r="BD54"/>
  <c r="W33"/>
  <c i="2" l="1" r="T100"/>
  <c i="5" r="T89"/>
  <c i="9" r="J59"/>
  <c i="10" r="BK85"/>
  <c r="J85"/>
  <c i="5" r="BK89"/>
  <c r="J89"/>
  <c r="J59"/>
  <c i="9" r="J39"/>
  <c i="8" r="J39"/>
  <c i="3" r="J39"/>
  <c i="1" r="AN62"/>
  <c r="AY54"/>
  <c i="7" r="J30"/>
  <c i="1" r="AG60"/>
  <c r="AN60"/>
  <c r="AZ54"/>
  <c r="AV54"/>
  <c r="AK29"/>
  <c i="10" r="J30"/>
  <c i="1" r="AG63"/>
  <c i="2" r="J30"/>
  <c i="1" r="AG55"/>
  <c r="W31"/>
  <c r="AW54"/>
  <c r="AK30"/>
  <c i="4" r="J30"/>
  <c i="1" r="AG57"/>
  <c r="AN57"/>
  <c r="AU54"/>
  <c i="6" r="J30"/>
  <c i="1" r="AG59"/>
  <c r="AN59"/>
  <c i="10" l="1" r="J39"/>
  <c r="J59"/>
  <c i="7" r="J39"/>
  <c i="6" r="J39"/>
  <c i="4" r="J39"/>
  <c i="2" r="J39"/>
  <c i="1" r="AN55"/>
  <c r="AN63"/>
  <c r="AT54"/>
  <c r="W29"/>
  <c i="5" r="J30"/>
  <c i="1" r="AG58"/>
  <c r="AN58"/>
  <c i="5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<sst xmlns="http://schemas.openxmlformats.org/spreadsheetml/2006/main">
  <si>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</si>
  <si>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</si>
  <si>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</si>
  <si>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</si>
  <si>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</si>
  <si>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{1cfe9bf7-939d-4df0-ab20-8bcebdd8b5db}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</si>
  <si>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</si>
  <si>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</si>
  <si>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</si>
  <si>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</si>
  <si>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</si>
  <si>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</si>
  <si>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</si>
  <si>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</si>
  <si>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07-22-SO-02-A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</si>
  <si>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</si>
  <si>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</si>
  <si>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areálu Sokolovského zámku-Stavební úpravy SV a části SZ křídla - A - ITIKA (dotce)</t>
  </si>
  <si>
    <t>KSO:</t>
  </si>
  <si>
    <t>801 47</t>
  </si>
  <si>
    <t>CC-CZ:</t>
  </si>
  <si>
    <t>1262</t>
  </si>
  <si>
    <t>Místo:</t>
  </si>
  <si>
    <t>Sokolov</t>
  </si>
  <si>
    <t>Datum:</t>
  </si>
  <si>
    <t>10. 6. 2024</t>
  </si>
  <si>
    <t>CZ-CPV:</t>
  </si>
  <si>
    <t>45000000-7</t>
  </si>
  <si>
    <t>CZ-CPA:</t>
  </si>
  <si>
    <t>41.00.28</t>
  </si>
  <si>
    <t>Zadavatel:</t>
  </si>
  <si>
    <t>IČ:</t>
  </si>
  <si>
    <t/>
  </si>
  <si>
    <t>Muzeum Sokolov p.o.</t>
  </si>
  <si>
    <t>DIČ:</t>
  </si>
  <si>
    <t>Uchazeč:</t>
  </si>
  <si>
    <t>Vyplň údaj</t>
  </si>
  <si>
    <t>Projektant:</t>
  </si>
  <si>
    <t>JURICA a.s. - Ateliér Sokolov</t>
  </si>
  <si>
    <t>True</t>
  </si>
  <si>
    <t>Zpracovatel:</t>
  </si>
  <si>
    <t>Eva Marková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</si>
  <si>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</si>
  <si>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</si>
  <si>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</si>
  <si>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</si>
  <si>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</si>
  <si>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</si>
  <si>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</si>
  <si>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</si>
  <si>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</si>
  <si>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</si>
  <si>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</si>
  <si>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</si>
  <si>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</si>
  <si>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</si>
  <si>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</si>
  <si>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</si>
  <si>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</si>
  <si>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</si>
  <si>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</si>
  <si>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</si>
  <si>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</si>
  <si>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</si>
  <si>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</si>
  <si>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</si>
  <si>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</si>
  <si>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</si>
  <si>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</si>
  <si>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</si>
  <si>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</si>
  <si>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</si>
  <si>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</si>
  <si>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</si>
  <si>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</si>
  <si>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</si>
  <si>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</si>
  <si>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</si>
  <si>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</si>
  <si>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</si>
  <si>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</si>
  <si>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</si>
  <si>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</si>
  <si>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02-D.1.1-ARS</t>
  </si>
  <si>
    <t>Architektonické a stavební řešení</t>
  </si>
  <si>
    <t>STA</t>
  </si>
  <si>
    <t>1</t>
  </si>
  <si>
    <t>{5d79e4f4-60aa-4618-b1cf-ef3a1ea54881}</t>
  </si>
  <si>
    <t>2</t>
  </si>
  <si>
    <t>02-D.1.1-MOB</t>
  </si>
  <si>
    <t>Mobiliář</t>
  </si>
  <si>
    <t>{ea4f1eb3-d423-4a5d-8d44-22695c860bf1}</t>
  </si>
  <si>
    <t>02-D.1.4.1-EL</t>
  </si>
  <si>
    <t>Elektroinstalace</t>
  </si>
  <si>
    <t>{74c3b2ac-c144-4e64-b363-86e1c3aae100}</t>
  </si>
  <si>
    <t>02-D.1.4.2-ZTI</t>
  </si>
  <si>
    <t>Zdravotně technické instalace</t>
  </si>
  <si>
    <t>{f9bde034-2abd-4771-b8e4-b61cbb433e93}</t>
  </si>
  <si>
    <t>02-D.1.4.3-VZT</t>
  </si>
  <si>
    <t>Vzduchotechnika</t>
  </si>
  <si>
    <t>{2a1e8d81-5368-4500-9dae-22cad37ebf9d}</t>
  </si>
  <si>
    <t>02-D.1.4.4-VYT</t>
  </si>
  <si>
    <t>Vytápění</t>
  </si>
  <si>
    <t>{1fc29cb9-40fd-4d13-9ac9-619b36e1e6da}</t>
  </si>
  <si>
    <t>02-D.1.4.5-SLA</t>
  </si>
  <si>
    <t>Slaboproud</t>
  </si>
  <si>
    <t>{bef7a0e3-7191-4558-9ea6-7b6fab801489}</t>
  </si>
  <si>
    <t>02-D.1.4.6-EPS</t>
  </si>
  <si>
    <t>Elektrická požární signalizace</t>
  </si>
  <si>
    <t>{b4ef13c4-3098-4d47-9c93-d0fa57042d37}</t>
  </si>
  <si>
    <t>VRN</t>
  </si>
  <si>
    <t>Vedlejší rozpočtové náklady</t>
  </si>
  <si>
    <t>{aa886428-0ad2-4cf5-afdb-6406693c671a}</t>
  </si>
  <si>
    <t>KRYCÍ LIST SOUPISU PRACÍ</t>
  </si>
  <si>
    <t>Objekt:</t>
  </si>
  <si>
    <t>02-D.1.1-ARS - Architektonické a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</si>
  <si>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</si>
  <si>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</si>
  <si>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</si>
  <si>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</si>
  <si>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</si>
  <si>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</si>
  <si>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</si>
  <si>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</si>
  <si>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</si>
  <si>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</si>
  <si>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</si>
  <si>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</si>
  <si>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</si>
  <si>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</si>
  <si>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</si>
  <si>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</si>
  <si>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</si>
  <si>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</si>
  <si>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</si>
  <si>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</si>
  <si>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</si>
  <si>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772 - Podlahy z kamene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</si>
  <si>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</si>
  <si>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</si>
  <si>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</si>
  <si>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</si>
  <si>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</si>
  <si>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</si>
  <si>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</si>
  <si>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</si>
  <si>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</si>
  <si>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</si>
  <si>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</si>
  <si>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</si>
  <si>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</si>
  <si>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</si>
  <si>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</si>
  <si>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</si>
  <si>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</si>
  <si>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</si>
  <si>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</si>
  <si>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</si>
  <si>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</si>
  <si>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</si>
  <si>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</si>
  <si>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</si>
  <si>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</si>
  <si>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-1511590963</t>
  </si>
  <si>
    <t>PP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</si>
  <si>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</si>
  <si>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VV</t>
  </si>
  <si>
    <t>poz. 16</t>
  </si>
  <si>
    <t>4,75*2,5</t>
  </si>
  <si>
    <t>113107111</t>
  </si>
  <si>
    <t>Odstranění podkladu z kameniva těženého tl do 100 mm ručně</t>
  </si>
  <si>
    <t>-2121159524</t>
  </si>
  <si>
    <t>Odstranění podkladů nebo krytů ručně s přemístěním hmot na skládku na vzdálenost do 3 m nebo s naložením na dopravní prostředek z kameniva těženého, o tl. vrstvy do 100 mm</t>
  </si>
  <si>
    <t>3</t>
  </si>
  <si>
    <t>113107123</t>
  </si>
  <si>
    <t>Odstranění podkladu z kameniva drceného tl přes 200 do 300 mm ručně</t>
  </si>
  <si>
    <t>-83005968</t>
  </si>
  <si>
    <t>Odstranění podkladů nebo krytů ručně s přemístěním hmot na skládku na vzdálenost do 3 m nebo s naložením na dopravní prostředek z kameniva hrubého drceného, o tl. vrstvy přes 200 do 300 mm</t>
  </si>
  <si>
    <t>pol.16</t>
  </si>
  <si>
    <t>139711111</t>
  </si>
  <si>
    <t>Vykopávky v uzavřených prostorech v hornině třídy těžitelnosti I skupiny 1 až 3 ručně</t>
  </si>
  <si>
    <t>m3</t>
  </si>
  <si>
    <t>2064900217</t>
  </si>
  <si>
    <t>Vykopávka v uzavřených prostorech ručně v hornině třídy těžitelnosti I skupiny 1 až 3</t>
  </si>
  <si>
    <t>skl. BS7</t>
  </si>
  <si>
    <t>(40,9+5,5+78,6+4,15+7,5)*0,45</t>
  </si>
  <si>
    <t>pod kanálem</t>
  </si>
  <si>
    <t xml:space="preserve">"TK 1"  (0,95-0,625)*1,1*25,75</t>
  </si>
  <si>
    <t xml:space="preserve">"KŠ2"  (2,0-0,625)*(1,8+0,6)*(1,3+0,6)+0,25*0,8*1,3</t>
  </si>
  <si>
    <t>Součet</t>
  </si>
  <si>
    <t>5</t>
  </si>
  <si>
    <t>162211311</t>
  </si>
  <si>
    <t>Vodorovné přemístění výkopku z horniny třídy těžitelnosti I skupiny 1 až 3 stavebním kolečkem do 10 m</t>
  </si>
  <si>
    <t>-1102717240</t>
  </si>
  <si>
    <t>Vodorovné přemístění výkopku nebo sypaniny stavebním kolečkem s vyprázdněním kolečka na hromady nebo do dopravního prostředku na vzdálenost do 10 m z horniny třídy těžitelnosti I, skupiny 1 až 3</t>
  </si>
  <si>
    <t>77,229-2,228</t>
  </si>
  <si>
    <t>6</t>
  </si>
  <si>
    <t>162211319</t>
  </si>
  <si>
    <t>Příplatek k vodorovnému přemístění výkopku z horniny třídy těžitelnosti I skupiny 1 až 3 stavebním kolečkem za každých dalších 10 m</t>
  </si>
  <si>
    <t>1383074063</t>
  </si>
  <si>
    <t>Vodorovné přemístění výkopku nebo sypaniny stavebním kolečkem s vyprázdněním kolečka na hromady nebo do dopravního prostředku na vzdálenost do 10 m Příplatek za každých dalších 10 m k ceně -1311</t>
  </si>
  <si>
    <t>75,001*3 "Přepočtené koeficientem množství</t>
  </si>
  <si>
    <t>7</t>
  </si>
  <si>
    <t>162751117</t>
  </si>
  <si>
    <t>Vodorovné přemístění přes 9 000 do 10000 m výkopku/sypaniny z horniny třídy těžitelnosti I skupiny 1 až 3</t>
  </si>
  <si>
    <t>694506073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</si>
  <si>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</si>
  <si>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</t>
  </si>
  <si>
    <t>162751119</t>
  </si>
  <si>
    <t>Příplatek k vodorovnému přemístění výkopku/sypaniny z horniny třídy těžitelnosti I skupiny 1 až 3 ZKD 1000 m přes 10000 m</t>
  </si>
  <si>
    <t>-1751775266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</si>
  <si>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</si>
  <si>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75,001*4 "Přepočtené koeficientem množství</t>
  </si>
  <si>
    <t>9</t>
  </si>
  <si>
    <t>167151111</t>
  </si>
  <si>
    <t>Nakládání výkopku z hornin třídy těžitelnosti I skupiny 1 až 3 přes 100 m3</t>
  </si>
  <si>
    <t>-1241116856</t>
  </si>
  <si>
    <t>Nakládání, skládání a překládání neulehlého výkopku nebo sypaniny strojně nakládání, množství přes 100 m3, z hornin třídy těžitelnosti I, skupiny 1 až 3</t>
  </si>
  <si>
    <t>10</t>
  </si>
  <si>
    <t>171201231</t>
  </si>
  <si>
    <t>Poplatek za uložení zeminy a kamení na recyklační skládce (skládkovné) kód odpadu 17 05 04</t>
  </si>
  <si>
    <t>t</t>
  </si>
  <si>
    <t>23639607</t>
  </si>
  <si>
    <t>Poplatek za uložení stavebního odpadu na recyklační skládce (skládkovné) zeminy a kamení zatříděného do Katalogu odpadů pod kódem 17 05 04</t>
  </si>
  <si>
    <t>75,001*1,5</t>
  </si>
  <si>
    <t>11</t>
  </si>
  <si>
    <t>171251201</t>
  </si>
  <si>
    <t>Uložení sypaniny na skládky nebo meziskládky</t>
  </si>
  <si>
    <t>-848499888</t>
  </si>
  <si>
    <t>Uložení sypaniny na skládky nebo meziskládky bez hutnění s upravením uložené sypaniny do předepsaného tvaru</t>
  </si>
  <si>
    <t>12</t>
  </si>
  <si>
    <t>174111101</t>
  </si>
  <si>
    <t>Zásyp jam, šachet rýh nebo kolem objektů sypaninou se zhutněním ručně</t>
  </si>
  <si>
    <t>469640275</t>
  </si>
  <si>
    <t>Zásyp sypaninou z jakékoliv horniny ručně s uložením výkopku ve vrstvách se zhutněním jam, šachet, rýh nebo kolem objektů v těchto vykopávkách</t>
  </si>
  <si>
    <t>zásy pkolem šachet Rš 2</t>
  </si>
  <si>
    <t>(2,0-0,625)*1,4*1,9</t>
  </si>
  <si>
    <t>-(2,0-0,625)*0,8*1,3</t>
  </si>
  <si>
    <t>Zakládání</t>
  </si>
  <si>
    <t>13</t>
  </si>
  <si>
    <t>212751104</t>
  </si>
  <si>
    <t>Trativod z drenážních trubek flexibilních PVC-U SN 4 perforace 360° včetně lože otevřený výkop DN 100 pro meliorace</t>
  </si>
  <si>
    <t>m</t>
  </si>
  <si>
    <t>1510477185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</si>
  <si>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</si>
  <si>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propojení iglů pod kanálem</t>
  </si>
  <si>
    <t>topný kanál 1</t>
  </si>
  <si>
    <t>(25,75/1,5+1)*3</t>
  </si>
  <si>
    <t>šachta 2</t>
  </si>
  <si>
    <t>3,0</t>
  </si>
  <si>
    <t>14</t>
  </si>
  <si>
    <t>271532212</t>
  </si>
  <si>
    <t>Podsyp pod základové konstrukce se zhutněním z hrubého kameniva frakce 16 až 32 mm</t>
  </si>
  <si>
    <t>1417855721</t>
  </si>
  <si>
    <t>Podsyp pod základové konstrukce se zhutněním a urovnáním povrchu z kameniva hrubého, frakce 16 - 32 mm</t>
  </si>
  <si>
    <t>pod kanál 1</t>
  </si>
  <si>
    <t>0,1*1,0*25,75</t>
  </si>
  <si>
    <t>pod RŠ2</t>
  </si>
  <si>
    <t>0,1*0,8*1,3</t>
  </si>
  <si>
    <t>venkovní kanál</t>
  </si>
  <si>
    <t>4,75*2,0*0,1</t>
  </si>
  <si>
    <t>273321511</t>
  </si>
  <si>
    <t>Základové desky ze ŽB bez zvýšených nároků na prostředí tř. C 25/30</t>
  </si>
  <si>
    <t>661535667</t>
  </si>
  <si>
    <t>Základy z betonu železového (bez výztuže) desky z betonu bez zvláštních nároků na prostředí tř. C 25/30</t>
  </si>
  <si>
    <t>0,15*1,0*25,75</t>
  </si>
  <si>
    <t>0,15*0,8*1,3</t>
  </si>
  <si>
    <t>kanál venku</t>
  </si>
  <si>
    <t>0,15*4,75*2,0</t>
  </si>
  <si>
    <t>Mezisoučet</t>
  </si>
  <si>
    <t>+3% betonáž do výkopu</t>
  </si>
  <si>
    <t>4,019*0,03</t>
  </si>
  <si>
    <t>podlaha</t>
  </si>
  <si>
    <t>0,1*(40,9+5,5+78,6+4,15+7,5-(25,75+1,04))</t>
  </si>
  <si>
    <t>16</t>
  </si>
  <si>
    <t>273362021</t>
  </si>
  <si>
    <t>Výztuž základových desek svařovanými sítěmi Kari</t>
  </si>
  <si>
    <t>774513845</t>
  </si>
  <si>
    <t>Výztuž základů desek ze svařovaných sítí z drátů typu KARI</t>
  </si>
  <si>
    <t>1,0*25,75*7,9*1,2/1000*2</t>
  </si>
  <si>
    <t>0,8*1,3*7,9*1,2/1000*2</t>
  </si>
  <si>
    <t>4,75*2,0*7,9*1,2*2/1000</t>
  </si>
  <si>
    <t>109,86*7,9*1,2/1000*2</t>
  </si>
  <si>
    <t>17</t>
  </si>
  <si>
    <t>279113152</t>
  </si>
  <si>
    <t>Základová zeď tl přes 150 do 200 mm z tvárnic ztraceného bednění včetně výplně z betonu tř. C 25/30</t>
  </si>
  <si>
    <t>-65124766</t>
  </si>
  <si>
    <t>Základové zdi z tvárnic ztraceného bednění včetně výplně z betonu bez zvláštních nároků na vliv prostředí třídy C 25/30, tloušťky zdiva přes 150 do 200 mm</t>
  </si>
  <si>
    <t>(20,1+19,32+3,95*2+2,195+1,63)*0,5</t>
  </si>
  <si>
    <t>(0,6*2+1,3*2)*1,85</t>
  </si>
  <si>
    <t>0,7*4,75*2</t>
  </si>
  <si>
    <t>18</t>
  </si>
  <si>
    <t>279361821</t>
  </si>
  <si>
    <t>Výztuž základových zdí nosných betonářskou ocelí 10 505</t>
  </si>
  <si>
    <t>1120021358</t>
  </si>
  <si>
    <t>Výztuž základových zdí nosných svislých nebo odkloněných od svislice, rovinných nebo oblých, deskových nebo žebrových, včetně výztuže jejich žeber z betonářské oceli 10 505 (R) nebo BSt 500</t>
  </si>
  <si>
    <t>(20,1+19,32+3,95*2+2,195+1,63)/0,5*0,6*4*0,888/1000</t>
  </si>
  <si>
    <t>(20,1+19,32+3,95*2+2,195+1,63)*2*2*0,888/1000</t>
  </si>
  <si>
    <t>(0,6*2+1,3*2)/0,5*1,95*4*0,888/1000</t>
  </si>
  <si>
    <t>(0,6*2+1,3*2)*2*6*0,888/1000</t>
  </si>
  <si>
    <t>4,75*2*2*0,888/1000</t>
  </si>
  <si>
    <t>4,75/0,5*2*0,7*4*0,888/1000</t>
  </si>
  <si>
    <t>Svislé a kompletní konstrukce</t>
  </si>
  <si>
    <t>19</t>
  </si>
  <si>
    <t>317168012</t>
  </si>
  <si>
    <t>Překlad keramický plochý š 115 mm dl 1250 mm</t>
  </si>
  <si>
    <t>kus</t>
  </si>
  <si>
    <t>1033168869</t>
  </si>
  <si>
    <t>Překlady keramické ploché osazené do maltového lože, výšky překladu 71 mm šířky 115 mm, délky 1250 mm</t>
  </si>
  <si>
    <t>20</t>
  </si>
  <si>
    <t>342244211</t>
  </si>
  <si>
    <t>Příčka z cihel broušených na tenkovrstvou maltu tloušťky 115 mm</t>
  </si>
  <si>
    <t>2041705387</t>
  </si>
  <si>
    <t>Příčky jednoduché z cihel děrovaných broušených, na tenkovrstvou maltu, pevnost cihel do P15, tl. příčky 115 mm</t>
  </si>
  <si>
    <t>m.č. 153-154</t>
  </si>
  <si>
    <t>2,6*(3,270+2,0+1,9+1,725)-(0,8*1,97+0,7*1,97*2)</t>
  </si>
  <si>
    <t>342272245</t>
  </si>
  <si>
    <t>Příčka z pórobetonových hladkých tvárnic na tenkovrstvou maltu tl 150 mm</t>
  </si>
  <si>
    <t>-151068388</t>
  </si>
  <si>
    <t>Příčky z pórobetonových tvárnic hladkých na tenké maltové lože objemová hmotnost do 500 kg/m3, tloušťka příčky 150 mm</t>
  </si>
  <si>
    <t xml:space="preserve"> dozdívka parapetu kolem skříně pro rozdělovače</t>
  </si>
  <si>
    <t>1,0*(1,4-0,95)*3</t>
  </si>
  <si>
    <t>22</t>
  </si>
  <si>
    <t>342291121</t>
  </si>
  <si>
    <t>Ukotvení příček k cihelným konstrukcím plochými kotvami</t>
  </si>
  <si>
    <t>-147857294</t>
  </si>
  <si>
    <t>Ukotvení příček plochými kotvami, do konstrukce cihelné</t>
  </si>
  <si>
    <t>2,6*4</t>
  </si>
  <si>
    <t>Vodorovné konstrukce</t>
  </si>
  <si>
    <t>23</t>
  </si>
  <si>
    <t>411321414</t>
  </si>
  <si>
    <t>Stropy deskové ze ŽB tř. C 25/30</t>
  </si>
  <si>
    <t>397902228</t>
  </si>
  <si>
    <t>Stropy z betonu železového (bez výztuže) stropů deskových, plochých střech, desek balkonových, desek hřibových stropů včetně hlavic hřibových sloupů tř. C 25/30</t>
  </si>
  <si>
    <t>strop kanálů</t>
  </si>
  <si>
    <t>(25,75-0,6*0,9*3+1,3*0,8-0,6*0,6)*0,105</t>
  </si>
  <si>
    <t>4,75*2,0*0,115</t>
  </si>
  <si>
    <t>do vlny</t>
  </si>
  <si>
    <t>(25,75-0,6*0,9*3+1,3*0,8-0,6*0,6-0,6*0,9*3)/2*0,06</t>
  </si>
  <si>
    <t>(4,75*2,0*0,105)/2*0,06</t>
  </si>
  <si>
    <t>24</t>
  </si>
  <si>
    <t>411354245</t>
  </si>
  <si>
    <t>Bednění stropů ztracené z hraněných trapézových vln v 60 mm plech pozinkovaný tl 0,75 mm</t>
  </si>
  <si>
    <t>921043372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</si>
  <si>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60 mm, tl. plechu 0,75 mm</t>
  </si>
  <si>
    <t>25,75-0,9*0,6*3+0,15*(0,6*2+0,9*2)*3</t>
  </si>
  <si>
    <t>1,3*0,8-0,6*0,6+0,15*0,6*4</t>
  </si>
  <si>
    <t>4,75*2,0</t>
  </si>
  <si>
    <t>25</t>
  </si>
  <si>
    <t>411362021</t>
  </si>
  <si>
    <t>Výztuž stropů svařovanými sítěmi Kari</t>
  </si>
  <si>
    <t>719416965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</si>
  <si>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 drátů typu KARI</t>
  </si>
  <si>
    <t>(25,75-0,6*0,9*3+0,8*1,3-0,6*0,6)*7,9*1,2*2/1000</t>
  </si>
  <si>
    <t>strop kanálu venku</t>
  </si>
  <si>
    <t>Komunikace pozemní</t>
  </si>
  <si>
    <t>26</t>
  </si>
  <si>
    <t>566901121</t>
  </si>
  <si>
    <t>Vyspravení podkladu po překopech inženýrských sítí plochy do 15 m2 štěrkopískem tl. 100 mm</t>
  </si>
  <si>
    <t>-1983156559</t>
  </si>
  <si>
    <t>Vyspravení podkladu po překopech inženýrských sítí plochy do 15 m2 s rozprostřením a zhutněním štěrkopískem tl. 100 mm</t>
  </si>
  <si>
    <t>27</t>
  </si>
  <si>
    <t>566901141</t>
  </si>
  <si>
    <t>Vyspravení podkladu po překopech inženýrských sítí plochy do 15 m2 kamenivem hrubým drceným tl. 100 mm</t>
  </si>
  <si>
    <t>1114757350</t>
  </si>
  <si>
    <t>Vyspravení podkladu po překopech inženýrských sítí plochy do 15 m2 s rozprostřením a zhutněním kamenivem hrubým drceným tl. 100 mm</t>
  </si>
  <si>
    <t>28</t>
  </si>
  <si>
    <t>566901143</t>
  </si>
  <si>
    <t>Vyspravení podkladu po překopech inženýrských sítí plochy do 15 m2 kamenivem hrubým drceným tl. 200 mm</t>
  </si>
  <si>
    <t>-1718122374</t>
  </si>
  <si>
    <t>Vyspravení podkladu po překopech inženýrských sítí plochy do 15 m2 s rozprostřením a zhutněním kamenivem hrubým drceným tl. 200 mm</t>
  </si>
  <si>
    <t>29</t>
  </si>
  <si>
    <t>596211220</t>
  </si>
  <si>
    <t>Kladení zámkové dlažby komunikací pro pěší ručně tl 80 mm skupiny B pl do 50 m2</t>
  </si>
  <si>
    <t>1707452010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</si>
  <si>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B, pro plochy do 50 m2</t>
  </si>
  <si>
    <t>použijí se původní dlaždice</t>
  </si>
  <si>
    <t>11,875</t>
  </si>
  <si>
    <t>Úpravy povrchů, podlahy a osazování výplní</t>
  </si>
  <si>
    <t>30</t>
  </si>
  <si>
    <t>611315418</t>
  </si>
  <si>
    <t>Oprava vnitřní vápenné hladké omítky stropů v rozsahu plochy přes 30 do 50 % s celoplošným přeštukováním</t>
  </si>
  <si>
    <t>-1310155198</t>
  </si>
  <si>
    <t>Oprava vápenné omítky vnitřních ploch hladké, tloušťky do 20 mm, s celoplošným přeštukováním, tloušťky štuku do 3 mm, stropů, v rozsahu opravované plochy přes 30 do 50%</t>
  </si>
  <si>
    <t>m.č.151-154</t>
  </si>
  <si>
    <t>5,5+78,6+4,15+7,5</t>
  </si>
  <si>
    <t>+40% na klenby</t>
  </si>
  <si>
    <t>95,75*0,4</t>
  </si>
  <si>
    <t>31</t>
  </si>
  <si>
    <t>611315453</t>
  </si>
  <si>
    <t>Příplatek k cenám opravy vápenné omítky stropů za dalších 10 mm v rozsahu přes 30 do 50 %</t>
  </si>
  <si>
    <t>-1477003056</t>
  </si>
  <si>
    <t>Oprava vápenné omítky vnitřních ploch Příplatek k cenám za každých dalších 10 mm tloušťky omítky stropů,v rozsahu opravované plochy přes 30 do 50%</t>
  </si>
  <si>
    <t>134,05*2</t>
  </si>
  <si>
    <t>32</t>
  </si>
  <si>
    <t>611311123</t>
  </si>
  <si>
    <t>Vápenná omítka hladká jednovrstvá vnitřních kleneb nebo skořepin nanášená ručně</t>
  </si>
  <si>
    <t>596970507</t>
  </si>
  <si>
    <t>Omítka vápenná vnitřních ploch nanášená ručně jednovrstvá hladká, tloušťky do 10 mm vodorovných konstrukcí kleneb nebo skořepin</t>
  </si>
  <si>
    <t>m.č. 150</t>
  </si>
  <si>
    <t>40,9</t>
  </si>
  <si>
    <t>(1,0+1,8)/2*1,4*2</t>
  </si>
  <si>
    <t>+40% slžitost+klenby</t>
  </si>
  <si>
    <t>44,82*0,4</t>
  </si>
  <si>
    <t>33</t>
  </si>
  <si>
    <t>611311191</t>
  </si>
  <si>
    <t>Příplatek k vápenné omítce vnitřních stropů za každých dalších 5 mm tloušťky ručně</t>
  </si>
  <si>
    <t>-758664172</t>
  </si>
  <si>
    <t>Omítka vápenná vnitřních ploch nanášená ručně Příplatek k cenám za každých dalších i započatých 5 mm tloušťky jádrové omítky přes 10 mm stropů</t>
  </si>
  <si>
    <t>62,748*4</t>
  </si>
  <si>
    <t>34</t>
  </si>
  <si>
    <t>611321133</t>
  </si>
  <si>
    <t>Vápenocementový štuk vnitřních kleneb nebo skořepin tloušťky do 3 mm</t>
  </si>
  <si>
    <t>383330429</t>
  </si>
  <si>
    <t>Vápenocementový štuk vnitřních ploch tloušťky do 3 mm vodorovných konstrukcí kleneb nebo skořepin</t>
  </si>
  <si>
    <t>35</t>
  </si>
  <si>
    <t>612131111</t>
  </si>
  <si>
    <t>Polymercementový spojovací můstek vnitřních stěn nanášený ručně</t>
  </si>
  <si>
    <t>1179408328</t>
  </si>
  <si>
    <t>Podkladní a spojovací vrstva vnitřních omítaných ploch polymercementový spojovací můstek nanášený ručně stěn</t>
  </si>
  <si>
    <t>pod sanační omítku</t>
  </si>
  <si>
    <t>137,22</t>
  </si>
  <si>
    <t>pod omítku</t>
  </si>
  <si>
    <t>196,55</t>
  </si>
  <si>
    <t>36</t>
  </si>
  <si>
    <t>612131121</t>
  </si>
  <si>
    <t>Penetrační disperzní nátěr vnitřních stěn nanášený ručně</t>
  </si>
  <si>
    <t>774431931</t>
  </si>
  <si>
    <t>Podkladní a spojovací vrstva vnitřních omítaných ploch penetrace disperzní nanášená ručně stěn</t>
  </si>
  <si>
    <t>nové příčky</t>
  </si>
  <si>
    <t>(2,6*(3,270+2,0+1,9+1,725)-(0,8*1,97+0,7*1,97*2))*2</t>
  </si>
  <si>
    <t>37</t>
  </si>
  <si>
    <t>612311121</t>
  </si>
  <si>
    <t>Vápenná omítka hladká jednovrstvá vnitřních stěn nanášená ručně</t>
  </si>
  <si>
    <t>524486380</t>
  </si>
  <si>
    <t>Omítka vápenná vnitřních ploch nanášená ručně jednovrstvá hladká, tloušťky do 10 mm svislých konstrukcí stěn</t>
  </si>
  <si>
    <t>stávající zdivo</t>
  </si>
  <si>
    <t>10mm</t>
  </si>
  <si>
    <t xml:space="preserve">"m.č.150"  2,95*(6,625*2+5,85*2+0,3*2)+3,403*(0,9*2*2)-(1,0*1,775*2+0,9*1,97*2+0,7*1,9)</t>
  </si>
  <si>
    <t xml:space="preserve">"m.č.151"  2,5*(1,5+3,0+0,9+1,1+0,7)-(0,7*1,8+1,05*0,65)</t>
  </si>
  <si>
    <t xml:space="preserve">"m.č.152"  2,6*2*(6,9+7,1+5,45+6,9)-(0,9*1,97*2+1,0*1,775*4)+3,2*2*(0,3*2+0,8*2)+2,2*2*(0,6*2+0,7*2)+1,1*(2,95*3)+0,8*(1,8*2+0,95+2,15*2+1,15)</t>
  </si>
  <si>
    <t>nadpraží</t>
  </si>
  <si>
    <t>0,9*1,225+0,4*1,1</t>
  </si>
  <si>
    <t>1,0*1,2</t>
  </si>
  <si>
    <t>(1,0+1,4)/2*1,3*2+(1,0+1,35)/2*0,9*2+1,15*0,9+1,1*2,95+1,25*0,8</t>
  </si>
  <si>
    <t>+20% klenby ostění+složitost</t>
  </si>
  <si>
    <t>278,142*0,2</t>
  </si>
  <si>
    <t xml:space="preserve">méně 100% otlučené do 1,5m </t>
  </si>
  <si>
    <t>-137,22</t>
  </si>
  <si>
    <t>38</t>
  </si>
  <si>
    <t>612311191</t>
  </si>
  <si>
    <t>Příplatek k vápenné omítce vnitřních stěn za každých dalších 5 mm tloušťky ručně</t>
  </si>
  <si>
    <t>1725294609</t>
  </si>
  <si>
    <t>Omítka vápenná vnitřních ploch nanášená ručně Příplatek k cenám za každých dalších i započatých 5 mm tloušťky jádrové omítky přes 10 mm stěn</t>
  </si>
  <si>
    <t>původní zdivo 50 mm</t>
  </si>
  <si>
    <t>196,55*8</t>
  </si>
  <si>
    <t>39</t>
  </si>
  <si>
    <t>612321121</t>
  </si>
  <si>
    <t>Vápenocementová omítka hladká jednovrstvá vnitřních stěn nanášená ručně</t>
  </si>
  <si>
    <t>-833984301</t>
  </si>
  <si>
    <t>Omítka vápenocementová vnitřních ploch nanášená ručně jednovrstvá, tloušťky do 10 mm hladká svislých konstrukcí stěn</t>
  </si>
  <si>
    <t>37,586</t>
  </si>
  <si>
    <t>40</t>
  </si>
  <si>
    <t>612321131</t>
  </si>
  <si>
    <t>Vápenocementový štuk vnitřních stěn tloušťky do 3 mm</t>
  </si>
  <si>
    <t>11341482</t>
  </si>
  <si>
    <t>Vápenocementový štuk vnitřních ploch tloušťky do 3 mm svislých konstrukcí stěn</t>
  </si>
  <si>
    <t>původní zdivo</t>
  </si>
  <si>
    <t xml:space="preserve">196,55 </t>
  </si>
  <si>
    <t>(37,586-2,6*3,385)/2,6*0,2</t>
  </si>
  <si>
    <t>2,6*3,385</t>
  </si>
  <si>
    <t>41</t>
  </si>
  <si>
    <t>612324111</t>
  </si>
  <si>
    <t>Sanační omítka podkladní vnitřních stěn nanášená ručně</t>
  </si>
  <si>
    <t>1099588024</t>
  </si>
  <si>
    <t>Omítka sanační vnitřních ploch podkladní (vyrovnávací) tloušťky do 10 mm nanášená ručně svislých konstrukcí stěn</t>
  </si>
  <si>
    <t>42</t>
  </si>
  <si>
    <t>612326121</t>
  </si>
  <si>
    <t>Sanační omítka jednovrstvá vnitřních stěn nanášená ručně</t>
  </si>
  <si>
    <t>271093508</t>
  </si>
  <si>
    <t>Omítka sanační vnitřních ploch jednovrstvá jednovrstvá, tloušťky do 20 mm nanášená ručně svislých konstrukcí stěn</t>
  </si>
  <si>
    <t>do vé1,5m</t>
  </si>
  <si>
    <t>43</t>
  </si>
  <si>
    <t>612326191</t>
  </si>
  <si>
    <t>Příplatek k sanační jednovrstvé omítce vnitřních stěn za každých dalších 5 mm tloušťky přes 20 mm ručně</t>
  </si>
  <si>
    <t>-991921289</t>
  </si>
  <si>
    <t>Omítka sanační vnitřních ploch jednovrstvá jednovrstvá, tloušťky do 20 mm Příplatek k cenám za každých dalších i započatých 5 mm tloušťky omítky přes 20 mm stěn</t>
  </si>
  <si>
    <t>137,22*5</t>
  </si>
  <si>
    <t>44</t>
  </si>
  <si>
    <t>612328131</t>
  </si>
  <si>
    <t>Sanační štuk vnitřních stěn tloušťky do 3 mm</t>
  </si>
  <si>
    <t>-1757683150</t>
  </si>
  <si>
    <t>Sanační štuk vnitřních ploch tloušťky do 3 mm svislých konstrukcí stěn</t>
  </si>
  <si>
    <t>45</t>
  </si>
  <si>
    <t>619991001</t>
  </si>
  <si>
    <t>Zakrytí podlahy fólií</t>
  </si>
  <si>
    <t>-678434623</t>
  </si>
  <si>
    <t>Zakrytí vnitřních ploch před znečištěním fólií včetně pozdějšího odkrytí podlah</t>
  </si>
  <si>
    <t>254,76</t>
  </si>
  <si>
    <t>46</t>
  </si>
  <si>
    <t>619991011</t>
  </si>
  <si>
    <t>Obalení samostatných konstrukcí a prvků fólií</t>
  </si>
  <si>
    <t>587993716</t>
  </si>
  <si>
    <t>Zakrytí vnitřních ploch před znečištěním fólií včetně pozdějšího odkrytí samostatných konstrukcí a prvků</t>
  </si>
  <si>
    <t>1,0*1,775*6+0,9*2,0*3+1,05*0,65</t>
  </si>
  <si>
    <t>47</t>
  </si>
  <si>
    <t>619996145</t>
  </si>
  <si>
    <t>Ochrana samostatných konstrukcí a prvků obalením geotextilií</t>
  </si>
  <si>
    <t>-191605978</t>
  </si>
  <si>
    <t>Ochrana stavebních konstrukcí a samostatných prvků včetně pozdějšího odstranění obalením geotextilií samostatných konstrukcí a prvků</t>
  </si>
  <si>
    <t>poz.18</t>
  </si>
  <si>
    <t>48</t>
  </si>
  <si>
    <t>622143005</t>
  </si>
  <si>
    <t>Montáž omítníků plastových, pozinkovaných nebo dřevěných</t>
  </si>
  <si>
    <t>-874712176</t>
  </si>
  <si>
    <t>Montáž omítkových profilů plastových, pozinkovaných nebo dřevěných upevněných vtlačením do podkladní vrstvy nebo přibitím omítníků</t>
  </si>
  <si>
    <t>49</t>
  </si>
  <si>
    <t>M</t>
  </si>
  <si>
    <t>61418R-01</t>
  </si>
  <si>
    <t>65764176</t>
  </si>
  <si>
    <t>omítník ocelový</t>
  </si>
  <si>
    <t>190,47619047619*1,05 "Přepočtené koeficientem množství</t>
  </si>
  <si>
    <t>50</t>
  </si>
  <si>
    <t>631311116</t>
  </si>
  <si>
    <t>Mazanina tl přes 50 do 80 mm z betonu prostého bez zvýšených nároků na prostředí tř. C 25/30</t>
  </si>
  <si>
    <t>-165833137</t>
  </si>
  <si>
    <t>Mazanina z betonu prostého bez zvýšených nároků na prostředí tl. přes 50 do 80 mm tř. C 25/30</t>
  </si>
  <si>
    <t>(40,9+5,5+78,6+4,15+7,5)*0,06</t>
  </si>
  <si>
    <t>méně kanály a šachty</t>
  </si>
  <si>
    <t>-0,06*(25,75+1,04)</t>
  </si>
  <si>
    <t>51</t>
  </si>
  <si>
    <t>631362021</t>
  </si>
  <si>
    <t>Výztuž mazanin svařovanými sítěmi Kari</t>
  </si>
  <si>
    <t>707292982</t>
  </si>
  <si>
    <t>Výztuž mazanin ze svařovaných sítí z drátů typu KARI</t>
  </si>
  <si>
    <t>136,65*1,35*1,2/1000</t>
  </si>
  <si>
    <t>-26,79*1,35*1,2/1000</t>
  </si>
  <si>
    <t>52</t>
  </si>
  <si>
    <t>632441223</t>
  </si>
  <si>
    <t>Potěr anhydritový samonivelační litý C30 tl přes 35 do 40 mm</t>
  </si>
  <si>
    <t>243016367</t>
  </si>
  <si>
    <t>Potěr anhydritový samonivelační litý tř. C 30, tl. přes 35 do 40 mm</t>
  </si>
  <si>
    <t>skladba P7</t>
  </si>
  <si>
    <t>40,9+5,5+78,6+4,15</t>
  </si>
  <si>
    <t>53</t>
  </si>
  <si>
    <t>632441225</t>
  </si>
  <si>
    <t>Potěr anhydritový samonivelační litý C30 tl přes 45 do 50 mm</t>
  </si>
  <si>
    <t>-1074848597</t>
  </si>
  <si>
    <t>Potěr anhydritový samonivelační litý tř. C 30, tl. přes 45 do 50 mm</t>
  </si>
  <si>
    <t>skladba P8</t>
  </si>
  <si>
    <t>7,5</t>
  </si>
  <si>
    <t>54</t>
  </si>
  <si>
    <t>632441293</t>
  </si>
  <si>
    <t>Příplatek k anhydritovému samonivelačnímu litému potěru C30 ZKD 5 mm tl přes 50 mm</t>
  </si>
  <si>
    <t>2136269126</t>
  </si>
  <si>
    <t>Potěr anhydritový samonivelační litý Příplatek k cenám za každých dalších i započatých 5 mm tloušťky přes 50 mm tř. C 30</t>
  </si>
  <si>
    <t>skladba P8 = 62 mm</t>
  </si>
  <si>
    <t>7,5*2,5</t>
  </si>
  <si>
    <t>55</t>
  </si>
  <si>
    <t>63245-R-01</t>
  </si>
  <si>
    <t>Restaurátorská zkouška/sonda, čištění</t>
  </si>
  <si>
    <t>kpl</t>
  </si>
  <si>
    <t>-1817570535</t>
  </si>
  <si>
    <t>56</t>
  </si>
  <si>
    <t>63245-Oš.2/1</t>
  </si>
  <si>
    <t>Restaurování štukových výzdob OŠ.2/1</t>
  </si>
  <si>
    <t>-1173375140</t>
  </si>
  <si>
    <t>57</t>
  </si>
  <si>
    <t>63245-Oš.2/2</t>
  </si>
  <si>
    <t>Restaurování štukových výzdob OŠ.2/2</t>
  </si>
  <si>
    <t>-1213622157</t>
  </si>
  <si>
    <t>58</t>
  </si>
  <si>
    <t>63245-Oš.2/3</t>
  </si>
  <si>
    <t>Restaurování štukových výzdob OŠ.2/3</t>
  </si>
  <si>
    <t>-1211915831</t>
  </si>
  <si>
    <t>59</t>
  </si>
  <si>
    <t>63245-Oš.2/4</t>
  </si>
  <si>
    <t>Restaurování štukových výzdob OŠ.2/4</t>
  </si>
  <si>
    <t>1828845025</t>
  </si>
  <si>
    <t>60</t>
  </si>
  <si>
    <t>63245-Oš.2/5</t>
  </si>
  <si>
    <t>Nástěnná výzdoba moderní OŠ.2/5 (odborné rozebrání,uložení)</t>
  </si>
  <si>
    <t>56693840</t>
  </si>
  <si>
    <t>61</t>
  </si>
  <si>
    <t>63245-r-50</t>
  </si>
  <si>
    <t>Příplatek za práce na historickém objektu (postupy, materiál,..)</t>
  </si>
  <si>
    <t>-1889240895</t>
  </si>
  <si>
    <t>134,05+62,748</t>
  </si>
  <si>
    <t>137,22+196,55</t>
  </si>
  <si>
    <t>Ostatní konstrukce a práce, bourání</t>
  </si>
  <si>
    <t>62</t>
  </si>
  <si>
    <t>949101112</t>
  </si>
  <si>
    <t>Lešení pomocné pro objekty pozemních staveb s lešeňovou podlahou v přes 1,9 do 3,5 m zatížení do 150 kg/m2</t>
  </si>
  <si>
    <t>901094623</t>
  </si>
  <si>
    <t>Lešení pomocné pracovní pro objekty pozemních staveb pro zatížení do 150 kg/m2, o výšce lešeňové podlahy přes 1,9 do 3,5 m</t>
  </si>
  <si>
    <t>dle ploch místností</t>
  </si>
  <si>
    <t>40,9+5,5+78,6+4,15+7,5</t>
  </si>
  <si>
    <t>63</t>
  </si>
  <si>
    <t>952901111</t>
  </si>
  <si>
    <t>Vyčištění budov bytové a občanské výstavby při výšce podlaží do 4 m</t>
  </si>
  <si>
    <t>-1272887724</t>
  </si>
  <si>
    <t>Vyčištění budov nebo objektů před předáním do užívání budov bytové nebo občanské výstavby, světlé výšky podlaží do 4 m</t>
  </si>
  <si>
    <t>(5,85+0,9+7,1+1,1+5,45+1,0+5,0)*9,65</t>
  </si>
  <si>
    <t>64</t>
  </si>
  <si>
    <t>953171021</t>
  </si>
  <si>
    <t>Osazování poklopů litinových nebo ocelových hm do 50 kg - nádrže</t>
  </si>
  <si>
    <t>475173464</t>
  </si>
  <si>
    <t>Osazování kovových předmětů poklopů litinových nebo ocelových včetně rámů, hmotnosti do 50 kg</t>
  </si>
  <si>
    <t>1+3</t>
  </si>
  <si>
    <t>65</t>
  </si>
  <si>
    <t>pokl.1</t>
  </si>
  <si>
    <t>poklop pro zadláždění 600x600x50 vč. rámu, zatížení A30, těsnění,</t>
  </si>
  <si>
    <t>1250116695</t>
  </si>
  <si>
    <t>66</t>
  </si>
  <si>
    <t>pokl.2</t>
  </si>
  <si>
    <t>poklop pro zadláždění 600x900x50 vč. rámu, zatížení A30, těsnění,</t>
  </si>
  <si>
    <t>-2059787076</t>
  </si>
  <si>
    <t>67</t>
  </si>
  <si>
    <t>953171031</t>
  </si>
  <si>
    <t>Osazování stupadel z betonářské oceli nebo litinových nádrže</t>
  </si>
  <si>
    <t>-330940907</t>
  </si>
  <si>
    <t>Osazování kovových předmětů stupadel z betonářské oceli nebo litinových</t>
  </si>
  <si>
    <t>68</t>
  </si>
  <si>
    <t>55243806</t>
  </si>
  <si>
    <t>stupadlo ocelové s PE povlakem forma A - P162mm</t>
  </si>
  <si>
    <t>586327600</t>
  </si>
  <si>
    <t>69</t>
  </si>
  <si>
    <t>953943211</t>
  </si>
  <si>
    <t>Osazování hasicího přístroje</t>
  </si>
  <si>
    <t>-432968125</t>
  </si>
  <si>
    <t>Osazování drobných kovových předmětů kotvených do stěny hasicího přístroje</t>
  </si>
  <si>
    <t>70</t>
  </si>
  <si>
    <t>44932114</t>
  </si>
  <si>
    <t>přístroj hasicí ruční práškový PG 6 LE</t>
  </si>
  <si>
    <t>-1466471592</t>
  </si>
  <si>
    <t>71</t>
  </si>
  <si>
    <t>961031411</t>
  </si>
  <si>
    <t>Bourání základů cihelných na MC</t>
  </si>
  <si>
    <t>-744541078</t>
  </si>
  <si>
    <t>Bourání základů ze zdiva cihelného na maltu cementovou</t>
  </si>
  <si>
    <t>0,7*4,75*2*0,45</t>
  </si>
  <si>
    <t>72</t>
  </si>
  <si>
    <t>962031133</t>
  </si>
  <si>
    <t>Bourání příček nebo přizdívek z cihel pálených tl přes 100 do 150 mm</t>
  </si>
  <si>
    <t>1107334619</t>
  </si>
  <si>
    <t>Bourání příček nebo přizdívek z cihel pálených plných nebo dutých, tl. přes 100 do 150 mm</t>
  </si>
  <si>
    <t>m.č.152</t>
  </si>
  <si>
    <t>1,48*1,95+2,025*1,95</t>
  </si>
  <si>
    <t>m.č.153+154</t>
  </si>
  <si>
    <t>2,175*1,95+1,725*1,95</t>
  </si>
  <si>
    <t>73</t>
  </si>
  <si>
    <t>963051113</t>
  </si>
  <si>
    <t>Bourání ŽB stropů deskových tl přes 80 mm</t>
  </si>
  <si>
    <t>-346539904</t>
  </si>
  <si>
    <t>Bourání železobetonových stropů deskových, tl. přes 80 mm</t>
  </si>
  <si>
    <t>strop venkovního kanálu</t>
  </si>
  <si>
    <t>2,0*4,75*0,15</t>
  </si>
  <si>
    <t>74</t>
  </si>
  <si>
    <t>965043341</t>
  </si>
  <si>
    <t>Bourání podkladů pod dlažby betonových s potěrem nebo teracem tl do 100 mm pl přes 4 m2</t>
  </si>
  <si>
    <t>-413088950</t>
  </si>
  <si>
    <t>Bourání mazanin betonových s potěrem nebo teracem tl. do 100 mm, plochy přes 4 m2</t>
  </si>
  <si>
    <t>skl. BS6+BS7</t>
  </si>
  <si>
    <t>136,65*0,1*2</t>
  </si>
  <si>
    <t>75</t>
  </si>
  <si>
    <t>965043431</t>
  </si>
  <si>
    <t>Bourání podkladů pod dlažby betonových s potěrem nebo teracem tl do 150 mm pl do 4 m2</t>
  </si>
  <si>
    <t>1368132051</t>
  </si>
  <si>
    <t>Bourání mazanin betonových s potěrem nebo teracem tl. do 150 mm, plochy do 4 m2</t>
  </si>
  <si>
    <t>podlaha venkovního kanálu</t>
  </si>
  <si>
    <t>2*4,75*0,15</t>
  </si>
  <si>
    <t>76</t>
  </si>
  <si>
    <t>968072455</t>
  </si>
  <si>
    <t>Vybourání kovových dveřních zárubní pl do 2 m2</t>
  </si>
  <si>
    <t>-1736352287</t>
  </si>
  <si>
    <t>Vybourání kovových rámů oken s křídly, dveřních zárubní, vrat, stěn, ostění nebo obkladů dveřních zárubní, plochy do 2 m2</t>
  </si>
  <si>
    <t>0,9*1,97*2</t>
  </si>
  <si>
    <t>0,7*1,97</t>
  </si>
  <si>
    <t>77</t>
  </si>
  <si>
    <t>971024581</t>
  </si>
  <si>
    <t>Vybourání otvorů ve zdivu kamenném pl do 1 m2 na MV nebo MVC tl do 900 mm</t>
  </si>
  <si>
    <t>-1299202260</t>
  </si>
  <si>
    <t>Vybourání otvorů ve zdivu základovém nebo nadzákladovém kamenném, smíšeném kamenném, na maltu vápennou nebo vápenocementovou, plochy do 1 m2, tl. do 900 mm</t>
  </si>
  <si>
    <t>poz.17</t>
  </si>
  <si>
    <t>1,0*0,85*0,9</t>
  </si>
  <si>
    <t>78</t>
  </si>
  <si>
    <t>971024591</t>
  </si>
  <si>
    <t>Vybourání otvorů ve zdivu kamenném pl do 1 m2 na MV nebo MVC tl přes 900 mm</t>
  </si>
  <si>
    <t>-578977509</t>
  </si>
  <si>
    <t>Vybourání otvorů ve zdivu základovém nebo nadzákladovém kamenném, smíšeném kamenném, na maltu vápennou nebo vápenocementovou, plochy do 1 m2, tl. přes 900 mm</t>
  </si>
  <si>
    <t>1,0*0,85*1,1</t>
  </si>
  <si>
    <t>1,0*0,85*1,365</t>
  </si>
  <si>
    <t>79</t>
  </si>
  <si>
    <t>971035661</t>
  </si>
  <si>
    <t>Vybourání otvorů ve zdivu cihelném pl do 4 m2 na MC tl do 600 mm</t>
  </si>
  <si>
    <t>1188525558</t>
  </si>
  <si>
    <t>Vybourání otvorů ve zdivu základovém nebo nadzákladovém z cihel, tvárnic, příčkovek z cihel pálených na maltu cementovou plochy do 4 m2, tl. do 600 mm</t>
  </si>
  <si>
    <t>poz. 15</t>
  </si>
  <si>
    <t>0,95*1,8*0,6</t>
  </si>
  <si>
    <t>80</t>
  </si>
  <si>
    <t>977151119</t>
  </si>
  <si>
    <t>Jádrové vrty diamantovými korunkami do stavebních materiálů D přes 100 do 110 mm</t>
  </si>
  <si>
    <t>1952325855</t>
  </si>
  <si>
    <t>Jádrové vrty diamantovými korunkami do stavebních materiálů (železobetonu, betonu, cihel, obkladů, dlažeb, kamene) průměru přes 100 do 110 mm</t>
  </si>
  <si>
    <t>základ</t>
  </si>
  <si>
    <t>1,0*4</t>
  </si>
  <si>
    <t>do komína</t>
  </si>
  <si>
    <t>0,35*2+0,4+1,1-0,3</t>
  </si>
  <si>
    <t>81</t>
  </si>
  <si>
    <t>977151124</t>
  </si>
  <si>
    <t>Jádrové vrty diamantovými korunkami do stavebních materiálů D přes 150 do 180 mm</t>
  </si>
  <si>
    <t>1012087013</t>
  </si>
  <si>
    <t>Jádrové vrty diamantovými korunkami do stavebních materiálů (železobetonu, betonu, cihel, obkladů, dlažeb, kamene) průměru přes 150 do 180 mm</t>
  </si>
  <si>
    <t>kanalizační šachty</t>
  </si>
  <si>
    <t>2*0,2</t>
  </si>
  <si>
    <t>1,0*1</t>
  </si>
  <si>
    <t>82</t>
  </si>
  <si>
    <t>978011161</t>
  </si>
  <si>
    <t>Otlučení (osekání) vnitřní vápenné nebo vápenocementové omítky stropů v rozsahu přes 30 do 50 %</t>
  </si>
  <si>
    <t>-1229973116</t>
  </si>
  <si>
    <t>Otlučení vápenných nebo vápenocementových omítek vnitřních ploch stropů, v rozsahu přes 30 do 50 %</t>
  </si>
  <si>
    <t>dle podlahové plochy</t>
  </si>
  <si>
    <t>+40% složitost a klenby</t>
  </si>
  <si>
    <t>dalších 20mm</t>
  </si>
  <si>
    <t>(95,75+38,3)*2</t>
  </si>
  <si>
    <t>83</t>
  </si>
  <si>
    <t>978011191</t>
  </si>
  <si>
    <t>Otlučení (osekání) vnitřní vápenné nebo vápenocementové omítky stropů v rozsahu přes 50 do 100 %</t>
  </si>
  <si>
    <t>-1486540858</t>
  </si>
  <si>
    <t>Otlučení vápenných nebo vápenocementových omítek vnitřních ploch stropů, v rozsahu přes 50 do 100 %</t>
  </si>
  <si>
    <t>10 mm</t>
  </si>
  <si>
    <t>(44,82+17,928)*2</t>
  </si>
  <si>
    <t>84</t>
  </si>
  <si>
    <t>978013191</t>
  </si>
  <si>
    <t>Otlučení (osekání) vnitřní vápenné nebo vápenocementové omítky stěn v rozsahu přes 50 do 100 %</t>
  </si>
  <si>
    <t>-1178333128</t>
  </si>
  <si>
    <t>Otlučení vápenných nebo vápenocementových omítek vnitřních ploch stěn s vyškrabáním spar, s očištěním zdiva, v rozsahu přes 50 do 100 %</t>
  </si>
  <si>
    <t>do 1,5 m - 100%</t>
  </si>
  <si>
    <t xml:space="preserve">"m.č.150"  1,5*(6,625*2+5,85*2+0,9*2*2+0,3*2-(1,3*2+0,9+0,7+0,9))+0,95*1,3*2</t>
  </si>
  <si>
    <t xml:space="preserve">"m.č.151"  1,5*(1,5+3,0+0,9+1,1)</t>
  </si>
  <si>
    <t xml:space="preserve">"m.č.152"  1,5*(6,9*2+7,1*2+1,1*2-1,1*2+0,9*2-0,9+2,95)+1,0*1,1*2</t>
  </si>
  <si>
    <t xml:space="preserve">"m.č.152"  1,5*(6,9*2+5,45*2+0,8*2+0,3*2+0,7*2-1,3+1,2-0,95-2,95)+1,0*(1,3+1,2)</t>
  </si>
  <si>
    <t>celá plocha - 70%</t>
  </si>
  <si>
    <t xml:space="preserve">méně oklepání do 1,5m  (100%)</t>
  </si>
  <si>
    <t>(264,884+13,258)*0,2</t>
  </si>
  <si>
    <t>dalších 40mm</t>
  </si>
  <si>
    <t>(259,743+54,6)*4</t>
  </si>
  <si>
    <t>85</t>
  </si>
  <si>
    <t>988-R-32</t>
  </si>
  <si>
    <t>Odborné rozebrání uměleckého díla restaurátorem, odborné uložení a uskladnění, vč. restaurátorské dokumentace pro opětovné osazení díla</t>
  </si>
  <si>
    <t>1793620591</t>
  </si>
  <si>
    <t>poz. 14</t>
  </si>
  <si>
    <t>86</t>
  </si>
  <si>
    <t>988-R-60</t>
  </si>
  <si>
    <t>Sonda venkovní - průjezd</t>
  </si>
  <si>
    <t>1975908246</t>
  </si>
  <si>
    <t>87</t>
  </si>
  <si>
    <t>988-R-70</t>
  </si>
  <si>
    <t>Oprava stávajícího topného kanálu venku - průjezd</t>
  </si>
  <si>
    <t>1722139840</t>
  </si>
  <si>
    <t>200</t>
  </si>
  <si>
    <t>988-R-73</t>
  </si>
  <si>
    <t>Sonda kamerová - prostupnost komínového průduchu</t>
  </si>
  <si>
    <t>927987379</t>
  </si>
  <si>
    <t>88</t>
  </si>
  <si>
    <t>988-R-75</t>
  </si>
  <si>
    <t>Čištění komínových průduchů</t>
  </si>
  <si>
    <t>-444119805</t>
  </si>
  <si>
    <t>89</t>
  </si>
  <si>
    <t>988-R-80</t>
  </si>
  <si>
    <t>Pamětní deska 300 x 400 mm s grafikou vytvořenou v generátoru nástrojů povinné publicity ESIF (dod+mtž)</t>
  </si>
  <si>
    <t>-853010229</t>
  </si>
  <si>
    <t>997</t>
  </si>
  <si>
    <t>Přesun sutě</t>
  </si>
  <si>
    <t>90</t>
  </si>
  <si>
    <t>997013213</t>
  </si>
  <si>
    <t>Vnitrostaveništní doprava suti a vybouraných hmot pro budovy v přes 9 do 12 m ručně</t>
  </si>
  <si>
    <t>-836051798</t>
  </si>
  <si>
    <t>Vnitrostaveništní doprava suti a vybouraných hmot vodorovně do 50 m s naložením ručně pro budovy a haly výšky přes 9 do 12 m</t>
  </si>
  <si>
    <t>91</t>
  </si>
  <si>
    <t>997013501</t>
  </si>
  <si>
    <t>Odvoz suti a vybouraných hmot na skládku nebo meziskládku do 1 km se složením</t>
  </si>
  <si>
    <t>1188760028</t>
  </si>
  <si>
    <t>Odvoz suti a vybouraných hmot na skládku nebo meziskládku se složením, na vzdálenost do 1 km</t>
  </si>
  <si>
    <t>92</t>
  </si>
  <si>
    <t>997013509</t>
  </si>
  <si>
    <t>Příplatek k odvozu suti a vybouraných hmot na skládku ZKD 1 km přes 1 km</t>
  </si>
  <si>
    <t>1204045718</t>
  </si>
  <si>
    <t>Odvoz suti a vybouraných hmot na skládku nebo meziskládku se složením, na vzdálenost Příplatek k ceně za každý další započatý 1 km přes 1 km</t>
  </si>
  <si>
    <t>200,402*12 "Přepočtené koeficientem množství</t>
  </si>
  <si>
    <t>93</t>
  </si>
  <si>
    <t>997013631</t>
  </si>
  <si>
    <t>Poplatek za uložení na skládce (skládkovné) stavebního odpadu směsného kód odpadu 17 09 04</t>
  </si>
  <si>
    <t>964107376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</si>
  <si>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</si>
  <si>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</si>
  <si>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</si>
  <si>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94</t>
  </si>
  <si>
    <t>998011002</t>
  </si>
  <si>
    <t>Přesun hmot pro budovy zděné v přes 6 do 12 m</t>
  </si>
  <si>
    <t>2103020854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</si>
  <si>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</si>
  <si>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PSV</t>
  </si>
  <si>
    <t>Práce a dodávky PSV</t>
  </si>
  <si>
    <t>711</t>
  </si>
  <si>
    <t>Izolace proti vodě, vlhkosti a plynům</t>
  </si>
  <si>
    <t>95</t>
  </si>
  <si>
    <t>711111001</t>
  </si>
  <si>
    <t>Provedení izolace proti zemní vlhkosti vodorovné za studena nátěrem penetračním</t>
  </si>
  <si>
    <t>2033520357</t>
  </si>
  <si>
    <t>Provedení izolace proti zemní vlhkosti natěradly a tmely za studena na ploše vodorovné V nátěrem penetračním</t>
  </si>
  <si>
    <t>skladba P7+P8</t>
  </si>
  <si>
    <t>(40,9+5,5+78,6+4,15+7,5)-(25,75+1,04)</t>
  </si>
  <si>
    <t>96</t>
  </si>
  <si>
    <t>11163150</t>
  </si>
  <si>
    <t>lak penetrační asfaltový</t>
  </si>
  <si>
    <t>-480183955</t>
  </si>
  <si>
    <t>109,86*0,0003 "Přepočtené koeficientem množství</t>
  </si>
  <si>
    <t>97</t>
  </si>
  <si>
    <t>711111131</t>
  </si>
  <si>
    <t>Provedení izolace proti zemní vlhkosti vodorovné za studena nástřikem tloušťky 2 mm</t>
  </si>
  <si>
    <t>-1460827172</t>
  </si>
  <si>
    <t>Provedení izolace proti zemní vlhkosti natěradly a tmely za studena na ploše vodorovné V nástřikem nebo plastickým nátěrem, tl. 2 mm</t>
  </si>
  <si>
    <t>25,75</t>
  </si>
  <si>
    <t>1,0*1,3</t>
  </si>
  <si>
    <t>venkovní šachta</t>
  </si>
  <si>
    <t>98</t>
  </si>
  <si>
    <t>711112131</t>
  </si>
  <si>
    <t>Provedení izolace proti zemní vlhkosti svislé za studena nástřikem tloušťky 2 mm</t>
  </si>
  <si>
    <t>-1481596297</t>
  </si>
  <si>
    <t>Provedení izolace proti zemní vlhkosti natěradly a tmely za studena na ploše svislé S nástřikem nebo plastickým nátěrem, tl. 2 mm</t>
  </si>
  <si>
    <t>0,7*(4,75*2+2,0*2)</t>
  </si>
  <si>
    <t>99</t>
  </si>
  <si>
    <t>58581R-03</t>
  </si>
  <si>
    <t>stěrka izolační minerální odolná tlakové vodě 4,4mm</t>
  </si>
  <si>
    <t>kg</t>
  </si>
  <si>
    <t>-1054262517</t>
  </si>
  <si>
    <t>stěrka izolační minerální odolná tlakové vodě 4,4 mm</t>
  </si>
  <si>
    <t>1,2kg/m2/1mm</t>
  </si>
  <si>
    <t>(36,55+42,053)*1,2*4,4</t>
  </si>
  <si>
    <t>415,024*1,1 "Přepočtené koeficientem množství</t>
  </si>
  <si>
    <t>100</t>
  </si>
  <si>
    <t>711113117</t>
  </si>
  <si>
    <t>Izolace proti vlhkosti vodorovná za studena těsnicí stěrkou jednosložkovou na bázi cementu</t>
  </si>
  <si>
    <t>243018354</t>
  </si>
  <si>
    <t>Izolace proti zemní vlhkosti natěradly a tmely za studena na ploše vodorovné V těsnicí stěrkou jednosložkovu na bázi cementu</t>
  </si>
  <si>
    <t>101</t>
  </si>
  <si>
    <t>711113127</t>
  </si>
  <si>
    <t>Izolace proti vlhkosti svislá za studena těsnicí stěrkou jednosložkovou na bázi cementu</t>
  </si>
  <si>
    <t>-277830551</t>
  </si>
  <si>
    <t>Izolace proti zemní vlhkosti natěradly a tmely za studena na ploše svislé S těsnicí stěrkou jednosložkovu na bázi cementu</t>
  </si>
  <si>
    <t>102</t>
  </si>
  <si>
    <t>711131101</t>
  </si>
  <si>
    <t>Provedení izolace proti zemní vlhkosti pásy na sucho vodorovné AIP nebo tkaninou</t>
  </si>
  <si>
    <t>-1844722661</t>
  </si>
  <si>
    <t>Provedení izolace proti zemní vlhkosti pásy na sucho AIP nebo tkaniny na ploše vodorovné V</t>
  </si>
  <si>
    <t>109,86*2</t>
  </si>
  <si>
    <t>103</t>
  </si>
  <si>
    <t>69311088</t>
  </si>
  <si>
    <t>geotextilie netkaná separační, ochranná, filtrační, drenážní PES 500g/m2</t>
  </si>
  <si>
    <t>757342308</t>
  </si>
  <si>
    <t>219,72*1,1 "Přepočtené koeficientem množství</t>
  </si>
  <si>
    <t>104</t>
  </si>
  <si>
    <t>711131811</t>
  </si>
  <si>
    <t>Odstranění izolace proti zemní vlhkosti vodorovné</t>
  </si>
  <si>
    <t>883410788</t>
  </si>
  <si>
    <t>Odstranění izolace proti zemní vlhkosti na ploše vodorovné V</t>
  </si>
  <si>
    <t>136,65</t>
  </si>
  <si>
    <t>105</t>
  </si>
  <si>
    <t>711141559</t>
  </si>
  <si>
    <t>Provedení izolace proti zemní vlhkosti pásy přitavením vodorovné NAIP</t>
  </si>
  <si>
    <t>1956805872</t>
  </si>
  <si>
    <t>Provedení izolace proti zemní vlhkosti pásy přitavením NAIP na ploše vodorovné V</t>
  </si>
  <si>
    <t>129,5*2</t>
  </si>
  <si>
    <t>7,5*2</t>
  </si>
  <si>
    <t>106</t>
  </si>
  <si>
    <t>711142559</t>
  </si>
  <si>
    <t>Provedení izolace proti zemní vlhkosti pásy přitavením svislé NAIP</t>
  </si>
  <si>
    <t>-1744379493</t>
  </si>
  <si>
    <t>Provedení izolace proti zemní vlhkosti pásy přitavením NAIP na ploše svislé S</t>
  </si>
  <si>
    <t>podél kanálu</t>
  </si>
  <si>
    <t>0,4*(20,1+19,32+3,95*2+3,0+1,65)</t>
  </si>
  <si>
    <t>107</t>
  </si>
  <si>
    <t>62832001</t>
  </si>
  <si>
    <t>pás asfaltový natavitelný oxidovaný tl 3,5mm typu V60 S35 s vložkou ze skleněné rohože, s jemnozrnným minerálním posypem</t>
  </si>
  <si>
    <t>396348783</t>
  </si>
  <si>
    <t>20,788*1,221</t>
  </si>
  <si>
    <t>247*1,1655</t>
  </si>
  <si>
    <t>108</t>
  </si>
  <si>
    <t>711211138</t>
  </si>
  <si>
    <t>Izolace proti zemní vlhkosti a radonu provětrávaná z plastových segmentů v přes 200 do 270 mm se zabetonováním</t>
  </si>
  <si>
    <t>-1844921596</t>
  </si>
  <si>
    <t>Izolace provětrávaná dutinová proti zemní vlhkosti a plynu radonu z plastových segmentů typu IGLU ztraceného bednění zalitých betonem po výšku segmentu bez betonové desky a armovací sítě výšky segmentů přes 200 do 270 mm</t>
  </si>
  <si>
    <t>-(25,75+1,04)</t>
  </si>
  <si>
    <t>109</t>
  </si>
  <si>
    <t>998711102</t>
  </si>
  <si>
    <t>Přesun hmot tonážní pro izolace proti vodě, vlhkosti a plynům v objektech v přes 6 do 12 m</t>
  </si>
  <si>
    <t>-1331400642</t>
  </si>
  <si>
    <t>Přesun hmot pro izolace proti vodě, vlhkosti a plynům stanovený z hmotnosti přesunovaného materiálu vodorovná dopravní vzdálenost do 50 m základní v objektech výšky přes 6 do 12 m</t>
  </si>
  <si>
    <t>110</t>
  </si>
  <si>
    <t>998711181</t>
  </si>
  <si>
    <t>Příplatek k přesunu hmot tonážní 711 prováděný bez použití mechanizace</t>
  </si>
  <si>
    <t>719145087</t>
  </si>
  <si>
    <t>Přesun hmot pro izolace proti vodě, vlhkosti a plynům stanovený z hmotnosti přesunovaného materiálu Příplatek k cenám za přesun prováděný bez použití mechanizace pro jakoukoliv výšku objektu</t>
  </si>
  <si>
    <t>713</t>
  </si>
  <si>
    <t>Izolace tepelné</t>
  </si>
  <si>
    <t>111</t>
  </si>
  <si>
    <t>713121111</t>
  </si>
  <si>
    <t>Montáž izolace tepelné podlah volně kladenými rohožemi, pásy, dílci, deskami 1 vrstva</t>
  </si>
  <si>
    <t>-517423855</t>
  </si>
  <si>
    <t>Montáž tepelné izolace podlah rohožemi, pásy, deskami, dílci, bloky (izolační materiál ve specifikaci) kladenými volně jednovrstvá</t>
  </si>
  <si>
    <t>109,86</t>
  </si>
  <si>
    <t>112</t>
  </si>
  <si>
    <t>28372309</t>
  </si>
  <si>
    <t>deska EPS 100 pro konstrukce s běžným zatížením λ=0,037 tl 100mm</t>
  </si>
  <si>
    <t>-1585810938</t>
  </si>
  <si>
    <t>109,86*1,05 "Přepočtené koeficientem množství</t>
  </si>
  <si>
    <t>113</t>
  </si>
  <si>
    <t>713121211</t>
  </si>
  <si>
    <t>Montáž izolace tepelné podlah volně kladenými okrajovými pásky</t>
  </si>
  <si>
    <t>547184412</t>
  </si>
  <si>
    <t>Montáž tepelné izolace podlah okrajovými pásky kladenými volně</t>
  </si>
  <si>
    <t xml:space="preserve">"m.č.150"  6,625+4,975+0,875+2,275+0,3+3,05+5,85+0,85*4-(0,9+0,7)</t>
  </si>
  <si>
    <t xml:space="preserve">"m.č.151"   0,3*2+1,55+2,3+(2*3,14*0,3)/2</t>
  </si>
  <si>
    <t xml:space="preserve">"m.č.152"  0,925+4,125+0,2+1,2+0,85+2,05+1,3+2,9+0,8+1,1*2+7,1+0,925+0,8*2+1,1*2+1,95+5,45+0,3*2+4,0+0,7*2+2,0*2+2,055</t>
  </si>
  <si>
    <t xml:space="preserve">"m.č.153"  2,0*2+2,055</t>
  </si>
  <si>
    <t xml:space="preserve">"m.č.154"  2*(0,9+0,85+1,725*2+2,5+1,5)</t>
  </si>
  <si>
    <t>114</t>
  </si>
  <si>
    <t>28372301</t>
  </si>
  <si>
    <t>deska EPS 100 pro konstrukce s běžným zatížením λ=0,037 tl 20mm</t>
  </si>
  <si>
    <t>-2049793940</t>
  </si>
  <si>
    <t xml:space="preserve">dilatační pásek po obvodu </t>
  </si>
  <si>
    <t>103,427*0,07</t>
  </si>
  <si>
    <t>7,24*1,05 "Přepočtené koeficientem množství</t>
  </si>
  <si>
    <t>115</t>
  </si>
  <si>
    <t>998713102</t>
  </si>
  <si>
    <t>Přesun hmot tonážní pro izolace tepelné v objektech v přes 6 do 12 m</t>
  </si>
  <si>
    <t>-1341180612</t>
  </si>
  <si>
    <t>Přesun hmot pro izolace tepelné stanovený z hmotnosti přesunovaného materiálu vodorovná dopravní vzdálenost do 50 m s užitím mechanizace v objektech výšky přes 6 m do 12 m</t>
  </si>
  <si>
    <t>116</t>
  </si>
  <si>
    <t>998713181</t>
  </si>
  <si>
    <t>Příplatek k přesunu hmot tonážní 713 prováděný bez použití mechanizace</t>
  </si>
  <si>
    <t>-1165880292</t>
  </si>
  <si>
    <t>Přesun hmot pro izolace tepelné stanovený z hmotnosti přesunovaného materiálu Příplatek k cenám za přesun prováděný bez použití mechanizace pro jakoukoliv výšku objektu</t>
  </si>
  <si>
    <t>762</t>
  </si>
  <si>
    <t>Konstrukce tesařské</t>
  </si>
  <si>
    <t>117</t>
  </si>
  <si>
    <t>762521811</t>
  </si>
  <si>
    <t>Demontáž podlah bez polštářů z prken tloušťky do 32 mm</t>
  </si>
  <si>
    <t>161276903</t>
  </si>
  <si>
    <t>Demontáž podlah bez polštářů z prken tl. do 32 mm</t>
  </si>
  <si>
    <t>pol.11</t>
  </si>
  <si>
    <t>(1,1+1,8)/2*1,3*2+0,5*1,8*2</t>
  </si>
  <si>
    <t>118</t>
  </si>
  <si>
    <t>762711810</t>
  </si>
  <si>
    <t>Demontáž prostorových vázaných kcí z hraněného řeziva průřezové pl do 120 cm2</t>
  </si>
  <si>
    <t>-1631216798</t>
  </si>
  <si>
    <t>Demontáž prostorových vázaných konstrukcí z řeziva hraněného nebo polohraněného průřezové plochy do 120 cm2</t>
  </si>
  <si>
    <t>(1,8+1,1+1,37*3+0,5*6)*2*2</t>
  </si>
  <si>
    <t>763</t>
  </si>
  <si>
    <t>Konstrukce suché výstavby</t>
  </si>
  <si>
    <t>119</t>
  </si>
  <si>
    <t>763113343</t>
  </si>
  <si>
    <t>SDK příčka instalační tl 205 - 700 mm zdvojený profil CW+UW 75 desky 2xH2 12,5 s izolací EI 60 Rw do 54 dB</t>
  </si>
  <si>
    <t>-1679881186</t>
  </si>
  <si>
    <t>Příčka instalační ze sádrokartonových desek s nosnou konstrukcí ze zdvojených ocelových profilů UW, CW s mezerou, CW profily navzájem spojeny páskem sádry dvojitě opláštěná deskami impregnovanými H2 tl. 2 x 12,5 mm s izolací, EI 60, Rw do 54 dB, příčka tl. 205 - 700 mm, profil 75</t>
  </si>
  <si>
    <t>m.č. 154</t>
  </si>
  <si>
    <t>0,9*1,2+0,25*0,9</t>
  </si>
  <si>
    <t>0,85*1,2+0,25*0,85</t>
  </si>
  <si>
    <t>120</t>
  </si>
  <si>
    <t>998763302</t>
  </si>
  <si>
    <t>Přesun hmot tonážní pro konstrukce montované z desek v objektech v přes 6 do 12 m</t>
  </si>
  <si>
    <t>560898492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</si>
  <si>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</si>
  <si>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>121</t>
  </si>
  <si>
    <t>998763381</t>
  </si>
  <si>
    <t>Příplatek k přesunu hmot tonážní 763 SDK prováděný bez použití mechanizace</t>
  </si>
  <si>
    <t>-1760968437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</si>
  <si>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</si>
  <si>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766</t>
  </si>
  <si>
    <t>Konstrukce truhlářské</t>
  </si>
  <si>
    <t>122</t>
  </si>
  <si>
    <t>766411811</t>
  </si>
  <si>
    <t>Demontáž truhlářského obložení stěn z panelů plochy do 1,5 m2</t>
  </si>
  <si>
    <t>-1494548230</t>
  </si>
  <si>
    <t>Demontáž obložení stěn panely, plochy do 1,5 m2</t>
  </si>
  <si>
    <t>123</t>
  </si>
  <si>
    <t>766411822</t>
  </si>
  <si>
    <t>Demontáž truhlářského obložení stěn podkladových roštů</t>
  </si>
  <si>
    <t>-1875193370</t>
  </si>
  <si>
    <t>Demontáž obložení stěn podkladových roštů</t>
  </si>
  <si>
    <t>poz. 12</t>
  </si>
  <si>
    <t>2,4*80</t>
  </si>
  <si>
    <t>124</t>
  </si>
  <si>
    <t>766417211</t>
  </si>
  <si>
    <t>Montáž podkladového roštu pro obložení stěn</t>
  </si>
  <si>
    <t>1951456437</t>
  </si>
  <si>
    <t>Montáž obložení stěn rošt podkladový</t>
  </si>
  <si>
    <t>poz. 18</t>
  </si>
  <si>
    <t>5,85*4+6,62*4</t>
  </si>
  <si>
    <t>125</t>
  </si>
  <si>
    <t>60514106</t>
  </si>
  <si>
    <t>řezivo jehličnaté lať pevnostní třída S10-13 průřez 40x60mm</t>
  </si>
  <si>
    <t>-57635495</t>
  </si>
  <si>
    <t>53,42*0,04*0,06</t>
  </si>
  <si>
    <t>0,128*1,08 "Přepočtené koeficientem množství</t>
  </si>
  <si>
    <t>126</t>
  </si>
  <si>
    <t>766660171</t>
  </si>
  <si>
    <t>Montáž dveřních křídel otvíravých jednokřídlových š do 0,8 m do obložkové zárubně</t>
  </si>
  <si>
    <t>-222839534</t>
  </si>
  <si>
    <t>Montáž dveřních křídel dřevěných nebo plastových otevíravých do obložkové zárubně povrchově upravených jednokřídlových, šířky do 800 mm</t>
  </si>
  <si>
    <t>2+1</t>
  </si>
  <si>
    <t>127</t>
  </si>
  <si>
    <t>D7-P</t>
  </si>
  <si>
    <t xml:space="preserve">dveře dřevěné masiv 1křídlové  700x1970 mm, historický vzhled (specifikace dle PD - Výpis vnitřních dveří)</t>
  </si>
  <si>
    <t>-1297604170</t>
  </si>
  <si>
    <t>128</t>
  </si>
  <si>
    <t>D8-L</t>
  </si>
  <si>
    <t xml:space="preserve">dveře dřevěné masiv 1křídlové  800x1970 mm, historický vzhled (specifikace dle PD - Výpis vnitřních dveří)</t>
  </si>
  <si>
    <t>545328872</t>
  </si>
  <si>
    <t>129</t>
  </si>
  <si>
    <t>766660172</t>
  </si>
  <si>
    <t>Montáž dveřních křídel otvíravých jednokřídlových š přes 0,8 m do obložkové zárubně</t>
  </si>
  <si>
    <t>-1054238945</t>
  </si>
  <si>
    <t>Montáž dveřních křídel dřevěných nebo plastových otevíravých do obložkové zárubně povrchově upravených jednokřídlových, šířky přes 800 mm</t>
  </si>
  <si>
    <t>130</t>
  </si>
  <si>
    <t>D9-L</t>
  </si>
  <si>
    <t>1268154149</t>
  </si>
  <si>
    <t xml:space="preserve">dveře dřevěné masiv 1křídlové  900x1970 mm, historický vzhled (specifikace dle PD - Výpis vnitřních dveří)</t>
  </si>
  <si>
    <t>131</t>
  </si>
  <si>
    <t>766660182</t>
  </si>
  <si>
    <t>Montáž dveřních křídel otvíravých jednokřídlových š přes 0,8 m požárních do obložkové zárubně</t>
  </si>
  <si>
    <t>-982213955</t>
  </si>
  <si>
    <t>Montáž dveřních křídel dřevěných nebo plastových otevíravých do obložkové zárubně protipožárních jednokřídlových, šířky přes 800 mm</t>
  </si>
  <si>
    <t>132</t>
  </si>
  <si>
    <t>D9P-L</t>
  </si>
  <si>
    <t>dveře dřevěné masiv 1křídlové 900x1970 mm, PPO EW30C2DP3, historický vzhled (specifikace dle PD - Výpis vnitřních dveří)</t>
  </si>
  <si>
    <t>186780417</t>
  </si>
  <si>
    <t>133</t>
  </si>
  <si>
    <t>766660411</t>
  </si>
  <si>
    <t>Montáž vchodových dveří včetně rámu jednokřídlových bez nadsvětlíku do zdiva</t>
  </si>
  <si>
    <t>-1609181351</t>
  </si>
  <si>
    <t>Montáž vchodových dveří včetně rámu do zdiva jednokřídlových bez nadsvětlíku</t>
  </si>
  <si>
    <t>134</t>
  </si>
  <si>
    <t>VD-2/P</t>
  </si>
  <si>
    <t xml:space="preserve">dveře dřevěné masiv 1křídlové  1000x1800 mm, historický vzhled (specifikace dle PD - Výpis vnitřních dveří)</t>
  </si>
  <si>
    <t>1623970638</t>
  </si>
  <si>
    <t>135</t>
  </si>
  <si>
    <t>766660716</t>
  </si>
  <si>
    <t>Montáž samozavírače na dřevěnou zárubeň a dveřní křídlo</t>
  </si>
  <si>
    <t>199040425</t>
  </si>
  <si>
    <t>Montáž dveřních doplňků samozavírače na zárubeň dřevěnou</t>
  </si>
  <si>
    <t>136</t>
  </si>
  <si>
    <t>54917250</t>
  </si>
  <si>
    <t>samozavírač dveří hydraulický</t>
  </si>
  <si>
    <t>-1868168614</t>
  </si>
  <si>
    <t>137</t>
  </si>
  <si>
    <t>766660728</t>
  </si>
  <si>
    <t>Montáž dveřního interiérového kování - zámku</t>
  </si>
  <si>
    <t>751096308</t>
  </si>
  <si>
    <t>Montáž dveřních doplňků dveřního kování interiérového zámku</t>
  </si>
  <si>
    <t>2+1+1+2</t>
  </si>
  <si>
    <t>138</t>
  </si>
  <si>
    <t>54924011</t>
  </si>
  <si>
    <t>zámek zadlabací vložkový pravolevý rozteč 90x50,5mm</t>
  </si>
  <si>
    <t>-587576203</t>
  </si>
  <si>
    <t>139</t>
  </si>
  <si>
    <t>766660729</t>
  </si>
  <si>
    <t>Montáž dveřního interiérového kování - štítku s klikou</t>
  </si>
  <si>
    <t>-1652094926</t>
  </si>
  <si>
    <t>Montáž dveřních doplňků dveřního kování interiérového štítku s klikou</t>
  </si>
  <si>
    <t>140</t>
  </si>
  <si>
    <t>54901</t>
  </si>
  <si>
    <t>štítové kované kování, masivní štít s trubkovoub klikou - černá patina (specifikace dle PD - Výpis vnitřních dveří)</t>
  </si>
  <si>
    <t>75924698</t>
  </si>
  <si>
    <t>141</t>
  </si>
  <si>
    <t>766692912</t>
  </si>
  <si>
    <t>Výměna parapetních desek dřevěných, laminovaných š do 30 cm dl přes 1,0 do 1,6 m</t>
  </si>
  <si>
    <t>1508413611</t>
  </si>
  <si>
    <t>Ostatní práce výměna dřevěných parapetních desek šířky do 300 mm, délky přes 1000 do 1600 mm</t>
  </si>
  <si>
    <t>142</t>
  </si>
  <si>
    <t>766692922</t>
  </si>
  <si>
    <t>Výměna parapetních desek dřevěných, laminovaných š přes 30 cm dl přes 1,0 do 1,6 m</t>
  </si>
  <si>
    <t>-1106311175</t>
  </si>
  <si>
    <t>Ostatní práce výměna dřevěných parapetních desek šířky přes 300 mm, délky přes 1000 do 1600 mm</t>
  </si>
  <si>
    <t>dmtž+zpětná mtž</t>
  </si>
  <si>
    <t>nové</t>
  </si>
  <si>
    <t>143</t>
  </si>
  <si>
    <t>60794001</t>
  </si>
  <si>
    <t>parapet dřevotřískový vnitřní povrch laminátový š 700mm</t>
  </si>
  <si>
    <t>604305053</t>
  </si>
  <si>
    <t>144</t>
  </si>
  <si>
    <t>60794R-1</t>
  </si>
  <si>
    <t>parapet dřevotřískový vnitřní povrch laminátový š 850mm</t>
  </si>
  <si>
    <t>1100517550</t>
  </si>
  <si>
    <t>145</t>
  </si>
  <si>
    <t>766682111</t>
  </si>
  <si>
    <t>Montáž zárubní obložkových pro dveře jednokřídlové tl stěny do 170 mm</t>
  </si>
  <si>
    <t>-289195615</t>
  </si>
  <si>
    <t>Montáž zárubní dřevěných nebo plastových obložkových, pro dveře jednokřídlové, tloušťky stěny do 170 mm</t>
  </si>
  <si>
    <t>1+1+2+1</t>
  </si>
  <si>
    <t>146</t>
  </si>
  <si>
    <t>D789-Z</t>
  </si>
  <si>
    <t>zárubeň jednokřídlá obložková masiv, tl stěny 60-150mm rozměru 600-1100/1970, 2100mm - historický vzhled (specifikace dle PD - Výpis vnitřních dveří)</t>
  </si>
  <si>
    <t>68012841</t>
  </si>
  <si>
    <t>147</t>
  </si>
  <si>
    <t>766682211</t>
  </si>
  <si>
    <t>Montáž zárubní obložkových protipožárních pro dveře jednokřídlové tl stěny do 170 mm</t>
  </si>
  <si>
    <t>-1935473756</t>
  </si>
  <si>
    <t>Montáž zárubní dřevěných nebo plastových obložkových protipožárních, pro dveře jednokřídlové, tloušťky stěny do 170 mm</t>
  </si>
  <si>
    <t>148</t>
  </si>
  <si>
    <t>D8P-Z</t>
  </si>
  <si>
    <t>zárubeň jednokřídlá obložková masiv s protipožární úpravou tl stěny 60-150mm rozměru 600-1100/1970, 2100mm - historický vzhled (specifikace dle PD - Výpis vnitřních dveří)</t>
  </si>
  <si>
    <t>-970208050</t>
  </si>
  <si>
    <t>149</t>
  </si>
  <si>
    <t>766691914</t>
  </si>
  <si>
    <t>Vyvěšení nebo zavěšení dřevěných křídel dveří pl do 2 m2</t>
  </si>
  <si>
    <t>370511331</t>
  </si>
  <si>
    <t>Ostatní práce vyvěšení nebo zavěšení křídel dřevěných dveřních, plochy do 2 m2</t>
  </si>
  <si>
    <t>150</t>
  </si>
  <si>
    <t>998766102</t>
  </si>
  <si>
    <t>Přesun hmot tonážní pro kce truhlářské v objektech v přes 6 do 12 m</t>
  </si>
  <si>
    <t>-1519934933</t>
  </si>
  <si>
    <t>Přesun hmot pro konstrukce truhlářské stanovený z hmotnosti přesunovaného materiálu vodorovná dopravní vzdálenost do 50 m základní v objektech výšky přes 6 do 12 m</t>
  </si>
  <si>
    <t>151</t>
  </si>
  <si>
    <t>998766181</t>
  </si>
  <si>
    <t>Příplatek k přesunu hmot tonážní 766 prováděný bez použití mechanizace</t>
  </si>
  <si>
    <t>1435833686</t>
  </si>
  <si>
    <t>Přesun hmot pro konstrukce truhlářské stanovený z hmotnosti přesunovaného materiálu Příplatek k ceně za přesun prováděný bez použití mechanizace pro jakoukoliv výšku objektu</t>
  </si>
  <si>
    <t>771</t>
  </si>
  <si>
    <t>Podlahy z dlaždic</t>
  </si>
  <si>
    <t>152</t>
  </si>
  <si>
    <t>771121011</t>
  </si>
  <si>
    <t>Nátěr penetrační na podlahu</t>
  </si>
  <si>
    <t>1412544822</t>
  </si>
  <si>
    <t>Příprava podkladu před provedením dlažby nátěr penetrační na podlahu</t>
  </si>
  <si>
    <t>153</t>
  </si>
  <si>
    <t>771471810</t>
  </si>
  <si>
    <t>Demontáž soklíků z dlaždic keramických kladených do malty rovných</t>
  </si>
  <si>
    <t>-2021484244</t>
  </si>
  <si>
    <t>154</t>
  </si>
  <si>
    <t>771474112</t>
  </si>
  <si>
    <t>Montáž soklů z dlaždic keramických rovných lepených cementovým flexibilním lepidlem v přes 65 do 90 mm</t>
  </si>
  <si>
    <t>1956505607</t>
  </si>
  <si>
    <t>Montáž soklů z dlaždic keramických lepených cementovým flexibilním lepidlem rovných, výšky přes 65 do 90 mm</t>
  </si>
  <si>
    <t>cihelný sokl</t>
  </si>
  <si>
    <t>155</t>
  </si>
  <si>
    <t>59623113</t>
  </si>
  <si>
    <t>pásek obkladový cihlový hladký 240x71x14mm červený</t>
  </si>
  <si>
    <t>-1216971543</t>
  </si>
  <si>
    <t>85,027/0,24</t>
  </si>
  <si>
    <t>354,279*1,1 "Přepočtené koeficientem množství</t>
  </si>
  <si>
    <t>156</t>
  </si>
  <si>
    <t>771531047</t>
  </si>
  <si>
    <t>Montáž podlahy z dlaždic cihelných lepením flexibilním lepidlem přes 22 do 25 ks/m2</t>
  </si>
  <si>
    <t>-1357033279</t>
  </si>
  <si>
    <t>Montáž podlah z dlaždic cihelných nebo portlandských tloušťky do 30 mm lepených flexibilním lepidlem přes 22 do 25 ks/m2</t>
  </si>
  <si>
    <t>157</t>
  </si>
  <si>
    <t>59631102</t>
  </si>
  <si>
    <t>dlažba ruční cihelná 200x200x30mm</t>
  </si>
  <si>
    <t>-1537517658</t>
  </si>
  <si>
    <t>129,15/0,2/0,2</t>
  </si>
  <si>
    <t>3228,75*1,1 "Přepočtené koeficientem množství</t>
  </si>
  <si>
    <t>158</t>
  </si>
  <si>
    <t>771573810</t>
  </si>
  <si>
    <t>Demontáž podlah z dlaždic keramických lepených</t>
  </si>
  <si>
    <t>-223580945</t>
  </si>
  <si>
    <t>skladba BS7</t>
  </si>
  <si>
    <t>40,9+79,65+4,15+7,5</t>
  </si>
  <si>
    <t>159</t>
  </si>
  <si>
    <t>771574112</t>
  </si>
  <si>
    <t>Montáž podlah keramických hladkých lepených cementovým flexibilním lepidlem přes 9 do 12 ks/m2</t>
  </si>
  <si>
    <t>-1605158824</t>
  </si>
  <si>
    <t>Montáž podlah z dlaždic keramických lepených cementovým flexibilním lepidlem hladkých, tloušťky do 10 mm přes 9 do 12 ks/m2</t>
  </si>
  <si>
    <t>160</t>
  </si>
  <si>
    <t>59761003</t>
  </si>
  <si>
    <t>dlažba keramická hutná hladká do interiéru přes 9 do 12ks/m2</t>
  </si>
  <si>
    <t>2139404137</t>
  </si>
  <si>
    <t>7,5*1,08 "Přepočtené koeficientem množství</t>
  </si>
  <si>
    <t>161</t>
  </si>
  <si>
    <t>771577111</t>
  </si>
  <si>
    <t>Příplatek k montáži podlah keramických lepených cementovým flexibilním lepidlem za plochu do 5 m2</t>
  </si>
  <si>
    <t>-489091414</t>
  </si>
  <si>
    <t>Montáž podlah z dlaždic keramických lepených cementovým flexibilním lepidlem Příplatek k cenám za plochu do 5 m2 jednotlivě</t>
  </si>
  <si>
    <t>162</t>
  </si>
  <si>
    <t>771577114</t>
  </si>
  <si>
    <t>Příplatek k montáži podlah keramických lepených flexibilním lepidlem za spárování tmelem dvousložkovým</t>
  </si>
  <si>
    <t>384381615</t>
  </si>
  <si>
    <t>Montáž podlah z dlaždic keramických lepených flexibilním lepidlem Příplatek k cenám za dvousložkový spárovací tmel</t>
  </si>
  <si>
    <t>163</t>
  </si>
  <si>
    <t>771577115</t>
  </si>
  <si>
    <t>Příplatek k montáži podlah keramických lepených flexibilním lepidlem za lepení dvousložkovým lepidlem</t>
  </si>
  <si>
    <t>755833890</t>
  </si>
  <si>
    <t>Montáž podlah z dlaždic keramických lepených flexibilním lepidlem Příplatek k cenám za dvousložkové lepidlo</t>
  </si>
  <si>
    <t>164</t>
  </si>
  <si>
    <t>771591112</t>
  </si>
  <si>
    <t>Izolace pod dlažbu nátěrem nebo stěrkou ve dvou vrstvách</t>
  </si>
  <si>
    <t>-937131216</t>
  </si>
  <si>
    <t>Izolace podlahy pod dlažbu nátěrem nebo stěrkou ve dvou vrstvách</t>
  </si>
  <si>
    <t>165</t>
  </si>
  <si>
    <t>771591115</t>
  </si>
  <si>
    <t>Podlahy spárování silikonem</t>
  </si>
  <si>
    <t>1496659034</t>
  </si>
  <si>
    <t>Podlahy - dokončovací práce spárování silikonem</t>
  </si>
  <si>
    <t>166</t>
  </si>
  <si>
    <t>771591241</t>
  </si>
  <si>
    <t>Izolace těsnícími pásy vnitřní kout</t>
  </si>
  <si>
    <t>-1584610767</t>
  </si>
  <si>
    <t>Izolace podlahy pod dlažbu těsnícími izolačními pásy vnitřní kout</t>
  </si>
  <si>
    <t>167</t>
  </si>
  <si>
    <t>771591251</t>
  </si>
  <si>
    <t>Izolace těsnící manžetou pro prostupy potrubí</t>
  </si>
  <si>
    <t>1174683803</t>
  </si>
  <si>
    <t>Izolace podlahy pod dlažbu těsnícími izolačními pásy z manžety pro prostupy potrubí</t>
  </si>
  <si>
    <t>168</t>
  </si>
  <si>
    <t>771591264</t>
  </si>
  <si>
    <t>Izolace těsnícími pásy mezi podlahou a stěnou</t>
  </si>
  <si>
    <t>1238379851</t>
  </si>
  <si>
    <t>Izolace podlahy pod dlažbu těsnícími izolačními pásy mezi podlahou a stěnu</t>
  </si>
  <si>
    <t>1,725*4+0,9*4</t>
  </si>
  <si>
    <t>169</t>
  </si>
  <si>
    <t>998771101</t>
  </si>
  <si>
    <t>Přesun hmot tonážní pro podlahy z dlaždic v objektech v do 6 m</t>
  </si>
  <si>
    <t>1100596178</t>
  </si>
  <si>
    <t>Přesun hmot pro podlahy z dlaždic stanovený z hmotnosti přesunovaného materiálu vodorovná dopravní vzdálenost do 50 m základní v objektech výšky do 6 m</t>
  </si>
  <si>
    <t>170</t>
  </si>
  <si>
    <t>998771181</t>
  </si>
  <si>
    <t>Příplatek k přesunu hmot tonážní 771 prováděný bez použití mechanizace</t>
  </si>
  <si>
    <t>1931578375</t>
  </si>
  <si>
    <t>Přesun hmot pro podlahy z dlaždic stanovený z hmotnosti přesunovaného materiálu Příplatek k ceně za přesun prováděný bez použití mechanizace pro jakoukoliv výšku objektu</t>
  </si>
  <si>
    <t>772</t>
  </si>
  <si>
    <t>Podlahy z kamene</t>
  </si>
  <si>
    <t>171</t>
  </si>
  <si>
    <t>772521150</t>
  </si>
  <si>
    <t>Kladení dlažby z kamene z pravoúhlých desek a dlaždic do malty tl přes 30 do 50 mm</t>
  </si>
  <si>
    <t>709563286</t>
  </si>
  <si>
    <t>Kladení dlažby z kamene do malty z nejvýše dvou rozdílných druhů pravoúhlých desek nebo dlaždic ve skladbě se pravidelně opakujících, tl. přes 30 do 50 mm</t>
  </si>
  <si>
    <t>172</t>
  </si>
  <si>
    <t>772524811</t>
  </si>
  <si>
    <t>Demontáž dlažby z kamene k dalšímu použití z tvrdých kamenů kladených do malty</t>
  </si>
  <si>
    <t>660130911</t>
  </si>
  <si>
    <t>173</t>
  </si>
  <si>
    <t>772524921</t>
  </si>
  <si>
    <t>Oprava spárování kamenné dlažby aktivovanou maltou spára hl do 50 mm do 9 ks/m2</t>
  </si>
  <si>
    <t>1695575627</t>
  </si>
  <si>
    <t>Oprava spárování kamenné dlažby včetně vyškrábání a vymytí spar hloubky do 50 mm aktivovanou maltou do 9 ks/m2</t>
  </si>
  <si>
    <t>174</t>
  </si>
  <si>
    <t>772991441</t>
  </si>
  <si>
    <t>Očištění vybouraných kamenných dlažeb k dalšímu použití od malty</t>
  </si>
  <si>
    <t>1937383679</t>
  </si>
  <si>
    <t>175</t>
  </si>
  <si>
    <t>77399R1</t>
  </si>
  <si>
    <t>Kamenické opracování pemrlováním povrchu z litého teraca</t>
  </si>
  <si>
    <t>-298432452</t>
  </si>
  <si>
    <t>Sanace kamenného portálu - pemrlování, lokální vysprávka, oprava spár</t>
  </si>
  <si>
    <t>176</t>
  </si>
  <si>
    <t>998772202</t>
  </si>
  <si>
    <t>Přesun hmot procentní pro podlahy z kamene v objektech v přes 6 do 12 m</t>
  </si>
  <si>
    <t>%</t>
  </si>
  <si>
    <t>-1336528767</t>
  </si>
  <si>
    <t>Přesun hmot pro kamenné dlažby, obklady schodišťových stupňů a soklů stanovený procentní sazbou (%) z ceny vodorovná dopravní vzdálenost do 50 m základní v objektech výšky přes 6 do 12 m</t>
  </si>
  <si>
    <t>781</t>
  </si>
  <si>
    <t>Dokončovací práce - obklady</t>
  </si>
  <si>
    <t>177</t>
  </si>
  <si>
    <t>781131112</t>
  </si>
  <si>
    <t>Izolace pod obklad nátěrem nebo stěrkou ve dvou vrstvách</t>
  </si>
  <si>
    <t>-385098128</t>
  </si>
  <si>
    <t>Izolace stěny pod obklad izolace nátěrem nebo stěrkou ve dvou vrstvách</t>
  </si>
  <si>
    <t>úklidová komora</t>
  </si>
  <si>
    <t>2,4*(0,85+1,0*2)</t>
  </si>
  <si>
    <t>za obklady kuch. linek</t>
  </si>
  <si>
    <t xml:space="preserve">"m.. 150"  0,6*2,5</t>
  </si>
  <si>
    <t xml:space="preserve">"m.. 153"  0,6*(2,0*2+2,055)</t>
  </si>
  <si>
    <t>178</t>
  </si>
  <si>
    <t>781131251</t>
  </si>
  <si>
    <t>Izolace pod obklad těsnící manžetou pro prostupy potrubí</t>
  </si>
  <si>
    <t>-791910266</t>
  </si>
  <si>
    <t>Izolace stěny pod obklad izolace těsnícími izolačními pásy z manžety pro prostupy potrubí</t>
  </si>
  <si>
    <t>179</t>
  </si>
  <si>
    <t>781131264</t>
  </si>
  <si>
    <t>Izolace pod obklad těsnícími pásy mezi podlahou a stěnou</t>
  </si>
  <si>
    <t>1939665269</t>
  </si>
  <si>
    <t>Izolace stěny pod obklad izolace těsnícími izolačními pásy mezi podlahou a stěnu</t>
  </si>
  <si>
    <t>180</t>
  </si>
  <si>
    <t>781474113</t>
  </si>
  <si>
    <t>Montáž obkladů keramických hladkých lepených cementovým flexibilním lepidlem přes 12 do 19 ks/m2</t>
  </si>
  <si>
    <t>-188121135</t>
  </si>
  <si>
    <t>Montáž keramických obkladů stěn lepených cementovým flexibilním lepidlem hladkých přes 12 do 19 ks/m2</t>
  </si>
  <si>
    <t xml:space="preserve">"m.. 154"  2,4*2*(0,9+1,725+0,85+1,725+1,875+1,5+0,7)-(0,7*1,97*4+0,8*1,97)+0,2*(0,9+0,85)</t>
  </si>
  <si>
    <t>181</t>
  </si>
  <si>
    <t>59761071</t>
  </si>
  <si>
    <t>obklad keramický hladký přes 12 do 19ks/m2</t>
  </si>
  <si>
    <t>828971925</t>
  </si>
  <si>
    <t>42,911*1,1 "Přepočtené koeficientem množství</t>
  </si>
  <si>
    <t>182</t>
  </si>
  <si>
    <t>781477111</t>
  </si>
  <si>
    <t>Příplatek k montáži obkladů vnitřních keramických hladkých za plochu do 10 m2</t>
  </si>
  <si>
    <t>-1962244534</t>
  </si>
  <si>
    <t>Montáž obkladů vnitřních stěn z dlaždic keramických Příplatek k cenám za plochu do 10 m2 jednotlivě</t>
  </si>
  <si>
    <t>183</t>
  </si>
  <si>
    <t>781477114</t>
  </si>
  <si>
    <t>Příplatek k montáži obkladů vnitřních keramických hladkých za spárování tmelem dvousložkovým</t>
  </si>
  <si>
    <t>398197060</t>
  </si>
  <si>
    <t>Montáž obkladů vnitřních stěn z dlaždic keramických Příplatek k cenám za dvousložkový spárovací tmel</t>
  </si>
  <si>
    <t>184</t>
  </si>
  <si>
    <t>781477115</t>
  </si>
  <si>
    <t>Příplatek k montáži obkladů vnitřních keramických hladkých za lepením lepidlem dvousložkovým</t>
  </si>
  <si>
    <t>1722480952</t>
  </si>
  <si>
    <t>Montáž obkladů vnitřních stěn z dlaždic keramických Příplatek k cenám za dvousložkové lepidlo</t>
  </si>
  <si>
    <t>185</t>
  </si>
  <si>
    <t>781494511</t>
  </si>
  <si>
    <t>Plastové profily ukončovací lepené flexibilním lepidlem</t>
  </si>
  <si>
    <t>1117826806</t>
  </si>
  <si>
    <t>Obklad - dokončující práce profily ukončovací lepené flexibilním lepidlem ukončovací - nerez</t>
  </si>
  <si>
    <t xml:space="preserve">"m.. 150"  0,6*2+2,5*2</t>
  </si>
  <si>
    <t xml:space="preserve">"m.. 153"  0,6*2+(2,0*2+2,055)*2</t>
  </si>
  <si>
    <t xml:space="preserve">"m.. 154"  2*(0,9+1,725+0,85+1,725+1,875+1,5+0,7)</t>
  </si>
  <si>
    <t>186</t>
  </si>
  <si>
    <t>998781101</t>
  </si>
  <si>
    <t>Přesun hmot tonážní pro obklady keramické v objektech v do 6 m</t>
  </si>
  <si>
    <t>-1999632791</t>
  </si>
  <si>
    <t>Přesun hmot pro obklady keramické stanovený z hmotnosti přesunovaného materiálu vodorovná dopravní vzdálenost do 50 m základní v objektech výšky do 6 m</t>
  </si>
  <si>
    <t>187</t>
  </si>
  <si>
    <t>998781181</t>
  </si>
  <si>
    <t>Příplatek k přesunu hmot tonážní 781 prováděný bez použití mechanizace</t>
  </si>
  <si>
    <t>-1502826937</t>
  </si>
  <si>
    <t>Přesun hmot pro obklady keramické stanovený z hmotnosti přesunovaného materiálu Příplatek k cenám za přesun prováděný bez použití mechanizace pro jakoukoliv výšku objektu</t>
  </si>
  <si>
    <t>783</t>
  </si>
  <si>
    <t>Dokončovací práce - nátěry</t>
  </si>
  <si>
    <t>188</t>
  </si>
  <si>
    <t>783101201</t>
  </si>
  <si>
    <t>Hrubé obroušení podkladu truhlářských konstrukcí před provedením nátěru</t>
  </si>
  <si>
    <t>-1495492087</t>
  </si>
  <si>
    <t>Příprava podkladu truhlářských konstrukcí před provedením nátěru broušení smirkovým papírem nebo plátnem hrubé</t>
  </si>
  <si>
    <t>parapety</t>
  </si>
  <si>
    <t>0,55*1,3*2*4</t>
  </si>
  <si>
    <t>0,1*1,1*2</t>
  </si>
  <si>
    <t>189</t>
  </si>
  <si>
    <t>783101203</t>
  </si>
  <si>
    <t>Jemné obroušení podkladu truhlářských konstrukcí před provedením nátěru</t>
  </si>
  <si>
    <t>1697281704</t>
  </si>
  <si>
    <t>Příprava podkladu truhlářských konstrukcí před provedením nátěru broušení smirkovým papírem nebo plátnem jemné</t>
  </si>
  <si>
    <t>190</t>
  </si>
  <si>
    <t>783114101</t>
  </si>
  <si>
    <t>Základní jednonásobný syntetický nátěr truhlářských konstrukcí</t>
  </si>
  <si>
    <t>1517709410</t>
  </si>
  <si>
    <t>Základní nátěr truhlářských konstrukcí jednonásobný syntetický</t>
  </si>
  <si>
    <t>191</t>
  </si>
  <si>
    <t>783118211</t>
  </si>
  <si>
    <t>Lakovací dvojnásobný syntetický nátěr truhlářských konstrukcí s mezibroušením</t>
  </si>
  <si>
    <t>-401832465</t>
  </si>
  <si>
    <t>Lakovací nátěr truhlářských konstrukcí dvojnásobný s mezibroušením syntetický</t>
  </si>
  <si>
    <t>192</t>
  </si>
  <si>
    <t>783122111</t>
  </si>
  <si>
    <t>Lokální tmelení truhlářských konstrukcí včetně přebroušení disperzním tmelem plochy do 30%</t>
  </si>
  <si>
    <t>1098087387</t>
  </si>
  <si>
    <t>Tmelení truhlářských konstrukcí lokální, včetně přebroušení tmelených míst rozsahu přes 10 do 30% plochy, tmelem disperzním akrylátovým nebo latexovým</t>
  </si>
  <si>
    <t>193</t>
  </si>
  <si>
    <t>783314201</t>
  </si>
  <si>
    <t>Základní antikorozní jednonásobný syntetický standardní nátěr zámečnických konstrukcí</t>
  </si>
  <si>
    <t>1848945246</t>
  </si>
  <si>
    <t>Základní antikorozní nátěr zámečnických konstrukcí jednonásobný syntetický standardní</t>
  </si>
  <si>
    <t>mříže na oknech</t>
  </si>
  <si>
    <t>1,0*1,775*4</t>
  </si>
  <si>
    <t>194</t>
  </si>
  <si>
    <t>783317101</t>
  </si>
  <si>
    <t>Krycí jednonásobný syntetický standardní nátěr zámečnických konstrukcí</t>
  </si>
  <si>
    <t>1342831228</t>
  </si>
  <si>
    <t>Krycí nátěr (email) zámečnických konstrukcí jednonásobný syntetický standardní</t>
  </si>
  <si>
    <t>7,100*2</t>
  </si>
  <si>
    <t>195</t>
  </si>
  <si>
    <t>783903160</t>
  </si>
  <si>
    <t>Provedení penetrační nátěru pórovitých betonových podlah</t>
  </si>
  <si>
    <t>-401457668</t>
  </si>
  <si>
    <t>Provedení nátěru betonových podlah penetračního pórovitých ( např. z cihelné dlažby, betonu apod.)</t>
  </si>
  <si>
    <t>(40,9+5,5+78,6+4,15)*2</t>
  </si>
  <si>
    <t>196</t>
  </si>
  <si>
    <t>245R-01</t>
  </si>
  <si>
    <t>impregnace nátěrová silikonová bezbarvá na beton, omítky, cihly a kámen</t>
  </si>
  <si>
    <t>l</t>
  </si>
  <si>
    <t>-650981343</t>
  </si>
  <si>
    <t>258,3*0,25 "Přepočtené koeficientem množství</t>
  </si>
  <si>
    <t>784</t>
  </si>
  <si>
    <t>Dokončovací práce - malby a tapety</t>
  </si>
  <si>
    <t>197</t>
  </si>
  <si>
    <t>784181101</t>
  </si>
  <si>
    <t>Základní akrylátová jednonásobná bezbarvá penetrace podkladu v místnostech v do 3,80 m</t>
  </si>
  <si>
    <t>780995244</t>
  </si>
  <si>
    <t>Penetrace podkladu jednonásobná základní akrylátová bezbarvá v místnostech výšky do 3,80 m</t>
  </si>
  <si>
    <t>198</t>
  </si>
  <si>
    <t>784211111</t>
  </si>
  <si>
    <t>Dvojnásobné bílé malby ze směsí za mokra velmi dobře oděruvzdorných v místnostech v do 3,80 m</t>
  </si>
  <si>
    <t>-2104918501</t>
  </si>
  <si>
    <t>Malby z malířských směsí oděruvzdorných za mokra dvojnásobné, bílé za mokra oděruvzdorné velmi dobře v místnostech výšky do 3,80 m</t>
  </si>
  <si>
    <t>stropy</t>
  </si>
  <si>
    <t>zdi</t>
  </si>
  <si>
    <t>199</t>
  </si>
  <si>
    <t>784211163</t>
  </si>
  <si>
    <t>Příplatek k cenám 2x maleb ze směsí za mokra oděruvzdorných za barevnou malbu středně sytého odstínu</t>
  </si>
  <si>
    <t>493713640</t>
  </si>
  <si>
    <t>Malby z malířských směsí oděruvzdorných za mokra Příplatek k cenám dvojnásobných maleb za provádění barevné malby tónované na tónovacích automatech, v odstínu středně sytém</t>
  </si>
  <si>
    <t>02-D.1.1-MOB - Mobiliář</t>
  </si>
  <si>
    <t>MOB - Mobiliář</t>
  </si>
  <si>
    <t>MOB</t>
  </si>
  <si>
    <t>MTž01</t>
  </si>
  <si>
    <t>Zaměření, doprava, montáž kuch. linek</t>
  </si>
  <si>
    <t>512</t>
  </si>
  <si>
    <t>946200811</t>
  </si>
  <si>
    <t>MB.M 01</t>
  </si>
  <si>
    <t>Kuchyňská linka dl. 2400 mm vč. spotřebičů a dřezu (popis dle PD-Výpis truhlářských výrobků)</t>
  </si>
  <si>
    <t>1226793616</t>
  </si>
  <si>
    <t>MB.C 08</t>
  </si>
  <si>
    <t>Kuchyňská linka dl. 2000mm vč. spotřebičů a dřezu (popis dle PD-Výpis truhlářských výrobků)</t>
  </si>
  <si>
    <t>-1878988091</t>
  </si>
  <si>
    <t>OS-00</t>
  </si>
  <si>
    <t>Montáž a doprava orientačního systému</t>
  </si>
  <si>
    <t>-52956371</t>
  </si>
  <si>
    <t>OS-OD</t>
  </si>
  <si>
    <t>orientační Plexi rámeček na plakát A2, zlatá mat, 480x654 mm (specifikace dle PD)</t>
  </si>
  <si>
    <t>-498644658</t>
  </si>
  <si>
    <t>OS-D</t>
  </si>
  <si>
    <t>orientační nástěnná tabulka - dveře, zlatá mat, 148x148 mm (specifikace dle PD)</t>
  </si>
  <si>
    <t>-919801518</t>
  </si>
  <si>
    <t>OS-D1</t>
  </si>
  <si>
    <t>štítek - orientační nástěnná tabulka - dveře, zlatá mat, 148x148 mm (specifikace dle PD)</t>
  </si>
  <si>
    <t>-1489237999</t>
  </si>
  <si>
    <t>OS-P</t>
  </si>
  <si>
    <t>piktogram pro označení účelu místnosti, zlatá 118x118 mm (specifikace dle PD)</t>
  </si>
  <si>
    <t>-2099665780</t>
  </si>
  <si>
    <t>OS-B</t>
  </si>
  <si>
    <t>nápis v Braillově písmu 115x31 mm (specifikace dle PD)</t>
  </si>
  <si>
    <t>225967420</t>
  </si>
  <si>
    <t>OS-N</t>
  </si>
  <si>
    <t>bezpečnostní tabulka - směr úniku a evakuace (specifikace dle PD)</t>
  </si>
  <si>
    <t>2098220138</t>
  </si>
  <si>
    <t>02-D.1.4.1-EL - Elektroinstalace</t>
  </si>
  <si>
    <t xml:space="preserve">    741 - Elektroinstalace - silnoproud</t>
  </si>
  <si>
    <t>741</t>
  </si>
  <si>
    <t>Elektroinstalace - silnoproud</t>
  </si>
  <si>
    <t>741110061</t>
  </si>
  <si>
    <t>Montáž trubka plastová ohebná D přes 11 do 23 mm uložená pod omítku</t>
  </si>
  <si>
    <t>-1394118026</t>
  </si>
  <si>
    <t>Montáž trubek elektroinstalačních s nasunutím nebo našroubováním do krabic plastových ohebných, uložených pod omítku, vnější Ø přes 11 do 23 mm</t>
  </si>
  <si>
    <t>20+20</t>
  </si>
  <si>
    <t>34571062</t>
  </si>
  <si>
    <t>trubka elektroinstalační ohebná z PVC (ČSN) 2316</t>
  </si>
  <si>
    <t>1951837568</t>
  </si>
  <si>
    <t>20*1,05 "Přepočtené koeficientem množství</t>
  </si>
  <si>
    <t>34571063</t>
  </si>
  <si>
    <t>trubka elektroinstalační ohebná z PVC (ČSN) 2323</t>
  </si>
  <si>
    <t>-926133986</t>
  </si>
  <si>
    <t>741110501</t>
  </si>
  <si>
    <t>Montáž lišta a kanálek protahovací šířky do 60 mm</t>
  </si>
  <si>
    <t>554649970</t>
  </si>
  <si>
    <t>Montáž lišt a kanálků elektroinstalačních se spojkami, ohyby a rohy a s nasunutím do krabic protahovacích, šířky do 60 mm</t>
  </si>
  <si>
    <t>34571004</t>
  </si>
  <si>
    <t>lišta elektroinstalační hranatá PVC 20x20mm</t>
  </si>
  <si>
    <t>-1836591309</t>
  </si>
  <si>
    <t>741112001</t>
  </si>
  <si>
    <t>Montáž krabice zapuštěná plastová kruhová</t>
  </si>
  <si>
    <t>-1466689812</t>
  </si>
  <si>
    <t>Montáž krabic elektroinstalačních bez napojení na trubky a lišty, demontáže a montáže víčka a přístroje protahovacích nebo odbočných zapuštěných plastových kruhových do zdiva</t>
  </si>
  <si>
    <t>25+3+1</t>
  </si>
  <si>
    <t>34571450</t>
  </si>
  <si>
    <t>krabice pod omítku PVC přístrojová kruhová D 70mm</t>
  </si>
  <si>
    <t>508293945</t>
  </si>
  <si>
    <t>34571452</t>
  </si>
  <si>
    <t>krabice pod omítku PVC přístrojová kruhová D 70mm dvojnásobná</t>
  </si>
  <si>
    <t>1434934158</t>
  </si>
  <si>
    <t>34571454</t>
  </si>
  <si>
    <t>krabice pod omítku PVC přístrojová kruhová D 70mm čtyřnásobná</t>
  </si>
  <si>
    <t>-532376123</t>
  </si>
  <si>
    <t>741112101</t>
  </si>
  <si>
    <t>Montáž rozvodka zapuštěná plastová kruhová</t>
  </si>
  <si>
    <t>2106388105</t>
  </si>
  <si>
    <t>Montáž krabic elektroinstalačních bez napojení na trubky a lišty, demontáže a montáže víčka a přístroje rozvodek se zapojením vodičů na svorkovnici zapuštěných plastových kruhových do zdiva</t>
  </si>
  <si>
    <t>5+3+1+1</t>
  </si>
  <si>
    <t>KR68</t>
  </si>
  <si>
    <t xml:space="preserve">Krabice  rozvodná KR68</t>
  </si>
  <si>
    <t>-987962956</t>
  </si>
  <si>
    <t>KR97</t>
  </si>
  <si>
    <t xml:space="preserve">Krabice  rozvodná KR97</t>
  </si>
  <si>
    <t>-997124719</t>
  </si>
  <si>
    <t>KPR97</t>
  </si>
  <si>
    <t xml:space="preserve">Krabice  rozvodná KPR97</t>
  </si>
  <si>
    <t>-522041681</t>
  </si>
  <si>
    <t>Kr123</t>
  </si>
  <si>
    <t>Krabice podlahová pro zásuvky</t>
  </si>
  <si>
    <t>-1766633689</t>
  </si>
  <si>
    <t>741122015</t>
  </si>
  <si>
    <t>Montáž kabel Cu bez ukončení uložený pod omítku plný kulatý 3x1,5 mm2 (např. CYKY)</t>
  </si>
  <si>
    <t>-1911659494</t>
  </si>
  <si>
    <t>Montáž kabelů měděných bez ukončení uložených pod omítku plných kulatých (např. CYKY), počtu a průřezu žil 3x1,5 mm2</t>
  </si>
  <si>
    <t>34111030</t>
  </si>
  <si>
    <t>kabel instalační jádro Cu plné izolace PVC plášť PVC 450/750V (CYKY) 3x1,5mm2</t>
  </si>
  <si>
    <t>-1232991285</t>
  </si>
  <si>
    <t>550*1,15 "Přepočtené koeficientem množství</t>
  </si>
  <si>
    <t>741122016</t>
  </si>
  <si>
    <t>Montáž kabel Cu bez ukončení uložený pod omítku plný kulatý 3x2,5 až 6 mm2 (např. CYKY)</t>
  </si>
  <si>
    <t>-348229986</t>
  </si>
  <si>
    <t>Montáž kabelů měděných bez ukončení uložených pod omítku plných kulatých (např. CYKY), počtu a průřezu žil 3x2,5 až 6 mm2</t>
  </si>
  <si>
    <t>34111036</t>
  </si>
  <si>
    <t>kabel instalační jádro Cu plné izolace PVC plášť PVC 450/750V (CYKY) 3x2,5mm2</t>
  </si>
  <si>
    <t>-1461701499</t>
  </si>
  <si>
    <t>350*1,15 "Přepočtené koeficientem množství</t>
  </si>
  <si>
    <t>741122031</t>
  </si>
  <si>
    <t>Montáž kabel Cu bez ukončení uložený pod omítku plný kulatý 5x1,5 až 2,5 mm2 (např. CYKY)</t>
  </si>
  <si>
    <t>1969891491</t>
  </si>
  <si>
    <t>Montáž kabelů měděných bez ukončení uložených pod omítku plných kulatých (např. CYKY), počtu a průřezu žil 5x1,5 až 2,5 mm2</t>
  </si>
  <si>
    <t>34111090</t>
  </si>
  <si>
    <t>kabel instalační jádro Cu plné izolace PVC plášť PVC 450/750V (CYKY) 5x1,5mm2</t>
  </si>
  <si>
    <t>-1985352611</t>
  </si>
  <si>
    <t>200*1,15 "Přepočtené koeficientem množství</t>
  </si>
  <si>
    <t>741122032</t>
  </si>
  <si>
    <t>Montáž kabel Cu bez ukončení uložený pod omítku plný kulatý 5x4 až 6 mm2 (např. CYKY)</t>
  </si>
  <si>
    <t>-576497815</t>
  </si>
  <si>
    <t>Montáž kabelů měděných bez ukončení uložených pod omítku plných kulatých (např. CYKY), počtu a průřezu žil 5x4 až 6 mm2</t>
  </si>
  <si>
    <t>34111100</t>
  </si>
  <si>
    <t>kabel instalační jádro Cu plné izolace PVC plášť PVC 450/750V (CYKY) 5x6mm2</t>
  </si>
  <si>
    <t>-1687865630</t>
  </si>
  <si>
    <t>5*1,15 "Přepočtené koeficientem množství</t>
  </si>
  <si>
    <t>741310001</t>
  </si>
  <si>
    <t>Montáž spínač nástěnný 1-jednopólový prostředí normální se zapojením vodičů</t>
  </si>
  <si>
    <t>723421787</t>
  </si>
  <si>
    <t>Montáž spínačů jedno nebo dvoupólových nástěnných se zapojením vodičů, pro prostředí normální spínačů, řazení 1-jednopólových</t>
  </si>
  <si>
    <t>34535071</t>
  </si>
  <si>
    <t>spínač nástěnný jednopólový, řazení 1, IP54, bezšroubové svorky</t>
  </si>
  <si>
    <t>-138177507</t>
  </si>
  <si>
    <t>741313001</t>
  </si>
  <si>
    <t>Montáž zásuvka (polo)zapuštěná bezšroubové připojení 2P+PE se zapojením vodičů</t>
  </si>
  <si>
    <t>1854949299</t>
  </si>
  <si>
    <t>Montáž zásuvek domovních se zapojením vodičů bezšroubové připojení polozapuštěných nebo zapuštěných 10/16 A, provedení 2P + PE</t>
  </si>
  <si>
    <t>24+3+3</t>
  </si>
  <si>
    <t>34555240</t>
  </si>
  <si>
    <t>přístroj zásuvky zápustné jednonásobné, krytka s clonkami, šroubové svorky</t>
  </si>
  <si>
    <t>1891510398</t>
  </si>
  <si>
    <t>34555244</t>
  </si>
  <si>
    <t>přístroj zásuvky zápustné jednonásobné s optickou přepěťovou ochranou, krytka s clonkami, bezšroubové svorky</t>
  </si>
  <si>
    <t>-1487182356</t>
  </si>
  <si>
    <t>Zásuvka dvojpólová do podl.krabice</t>
  </si>
  <si>
    <t>1567355364</t>
  </si>
  <si>
    <t>741372051</t>
  </si>
  <si>
    <t>Montáž svítidlo LED interiérové přisazené stropní reflektorové bez pohybového čidla se zapojením vodičů</t>
  </si>
  <si>
    <t>1493388557</t>
  </si>
  <si>
    <t>Montáž svítidel s integrovaným zdrojem LED se zapojením vodičů interiérových přisazených stropních reflektorových bez pohybového čidla</t>
  </si>
  <si>
    <t>20+10</t>
  </si>
  <si>
    <t>320</t>
  </si>
  <si>
    <t>A - svítidlo LED 51W liniové závěs.</t>
  </si>
  <si>
    <t>-1693662119</t>
  </si>
  <si>
    <t>321</t>
  </si>
  <si>
    <t>B - svítidlo LED 16W reflektorové</t>
  </si>
  <si>
    <t>141825598</t>
  </si>
  <si>
    <t>741372052</t>
  </si>
  <si>
    <t>Montáž svítidlo LED interiérové přisazené stropní reflektorové se samostatným nebo integrovaným pohybovým čidlem se zapojením vodičů</t>
  </si>
  <si>
    <t>-1396887242</t>
  </si>
  <si>
    <t>Montáž svítidel s integrovaným zdrojem LED se zapojením vodičů interiérových přisazených stropních reflektorových se samostatným nebo integrovaným pohybovým čidlem</t>
  </si>
  <si>
    <t>3+3</t>
  </si>
  <si>
    <t>322</t>
  </si>
  <si>
    <t>C Svítidlo LED 20W interiérové se senzorem</t>
  </si>
  <si>
    <t>-1286984051</t>
  </si>
  <si>
    <t>323</t>
  </si>
  <si>
    <t>N- Svítidlo LED 6W nouzové</t>
  </si>
  <si>
    <t>-249035465</t>
  </si>
  <si>
    <t>741813021</t>
  </si>
  <si>
    <t>Revize, seřízení a nastavení ochranné relé typ A13 až 3UA42</t>
  </si>
  <si>
    <t>-1771996886</t>
  </si>
  <si>
    <t>Zkoušky a prohlídky elektrických přístrojů revize, seřízení a nastavení ochranných relé včetně vystavení protokolu</t>
  </si>
  <si>
    <t>741-R001</t>
  </si>
  <si>
    <t>Dvojrámeček vodorovný (dod+mtž)</t>
  </si>
  <si>
    <t>1915656583</t>
  </si>
  <si>
    <t>741-R0024</t>
  </si>
  <si>
    <t>Čtyřrámeček vodorovný (dod+mtž)</t>
  </si>
  <si>
    <t>266564125</t>
  </si>
  <si>
    <t>741-R003</t>
  </si>
  <si>
    <t>Pohybové čidlo 10A (dod+mtž)</t>
  </si>
  <si>
    <t>2122536627</t>
  </si>
  <si>
    <t>741-R004</t>
  </si>
  <si>
    <t>Recyklační příspěvek</t>
  </si>
  <si>
    <t>1043430832</t>
  </si>
  <si>
    <t>20+103+3</t>
  </si>
  <si>
    <t>741-R005</t>
  </si>
  <si>
    <t>Propojovací prvky mezi svítidly A (dod+mtž)</t>
  </si>
  <si>
    <t>-864846470</t>
  </si>
  <si>
    <t>741-R007</t>
  </si>
  <si>
    <t>Tmel lepící (dod+mtž)</t>
  </si>
  <si>
    <t>-1745687345</t>
  </si>
  <si>
    <t>741-R009</t>
  </si>
  <si>
    <t>Sanitární silikon (dod+mtž)</t>
  </si>
  <si>
    <t>1394582049</t>
  </si>
  <si>
    <t>741-R010</t>
  </si>
  <si>
    <t>WAGO svorky,úchytný materiál,sádra (dod+mtž)</t>
  </si>
  <si>
    <t>345527204</t>
  </si>
  <si>
    <t>741-R011</t>
  </si>
  <si>
    <t>Rozvaděč RMS1 (dod+mtž)</t>
  </si>
  <si>
    <t>-1132769729</t>
  </si>
  <si>
    <t>998741202</t>
  </si>
  <si>
    <t>Přesun hmot procentní pro silnoproud v objektech v přes 6 do 12 m</t>
  </si>
  <si>
    <t>-10555154</t>
  </si>
  <si>
    <t>Přesun hmot pro silnoproud stanovený procentní sazbou (%) z ceny vodorovná dopravní vzdálenost do 50 m základní v objektech výšky přes 6 do 12 m</t>
  </si>
  <si>
    <t>02-D.1.4.2-ZTI - Zdravotně technické instalace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</si>
  <si>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</si>
  <si>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</si>
  <si>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</si>
  <si>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</si>
  <si>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</si>
  <si>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>969021113</t>
  </si>
  <si>
    <t>Vybourání vnitřního litinového potrubí přes DN 100 do DN 200</t>
  </si>
  <si>
    <t>-1841259221</t>
  </si>
  <si>
    <t>Vybourání vnitřního potrubí včetně vysekání drážky litinového přes DN 100 do DN 200</t>
  </si>
  <si>
    <t>969031111</t>
  </si>
  <si>
    <t>Vybourání vnitřního ocelového potrubí do DN 50</t>
  </si>
  <si>
    <t>-720969926</t>
  </si>
  <si>
    <t>Vybourání vnitřního potrubí včetně vysekání drážky ocelového do DN 50</t>
  </si>
  <si>
    <t>995R-01</t>
  </si>
  <si>
    <t>Zpěňující protipožární páska, 1 balení = 18 m pásky,včetně protipožárních identifikačních štítků (dod+mtž)</t>
  </si>
  <si>
    <t>-1729118467</t>
  </si>
  <si>
    <t>995R-05</t>
  </si>
  <si>
    <t>Zednická výpomoc – vedení potrubí v podlaze – napojení liniových žlabů cca 5m2, vrtání prostupů K11+voda</t>
  </si>
  <si>
    <t>1744509727</t>
  </si>
  <si>
    <t>Zednická výpomoc</t>
  </si>
  <si>
    <t>-878767296</t>
  </si>
  <si>
    <t>-1029063162</t>
  </si>
  <si>
    <t>-739284307</t>
  </si>
  <si>
    <t>1,54*13 "Přepočtené koeficientem množství</t>
  </si>
  <si>
    <t>294154566</t>
  </si>
  <si>
    <t>713463121</t>
  </si>
  <si>
    <t>Montáž izolace tepelné potrubí potrubními pouzdry bez úpravy uchycenými sponami 1x</t>
  </si>
  <si>
    <t>-1822835949</t>
  </si>
  <si>
    <t>Montáž izolace tepelné potrubí a ohybů tvarovkami nebo deskami potrubními pouzdry bez povrchové úpravy (izolační materiál ve specifikaci) uchycenými sponami potrubí jednovrstvá</t>
  </si>
  <si>
    <t>12+15+35+5</t>
  </si>
  <si>
    <t>63154570</t>
  </si>
  <si>
    <t>pouzdro izolační potrubní z minerální vlny s Al fólií max. 250/100°C 22/40mm</t>
  </si>
  <si>
    <t>742661265</t>
  </si>
  <si>
    <t>63154530</t>
  </si>
  <si>
    <t>pouzdro izolační potrubní z minerální vlny s Al fólií max. 250/100°C 22/30mm</t>
  </si>
  <si>
    <t>83425297</t>
  </si>
  <si>
    <t>63154533</t>
  </si>
  <si>
    <t>pouzdro izolační potrubní z minerální vlny s Al fólií max. 250/100°C 42/30mm</t>
  </si>
  <si>
    <t>1267700650</t>
  </si>
  <si>
    <t>63154014</t>
  </si>
  <si>
    <t>pouzdro izolační potrubní z minerální vlny s Al fólií max. 250/100°C 54/30mm</t>
  </si>
  <si>
    <t>2133425523</t>
  </si>
  <si>
    <t>998713202</t>
  </si>
  <si>
    <t>Přesun hmot procentní pro izolace tepelné v objektech v přes 6 do 12 m</t>
  </si>
  <si>
    <t>2032404889</t>
  </si>
  <si>
    <t>Přesun hmot pro izolace tepelné stanovený procentní sazbou (%) z ceny vodorovná dopravní vzdálenost do 50 m s užitím mechanizace v objektech výšky přes 6 do 12 m</t>
  </si>
  <si>
    <t>721</t>
  </si>
  <si>
    <t>Zdravotechnika - vnitřní kanalizace</t>
  </si>
  <si>
    <t>721173401</t>
  </si>
  <si>
    <t>Potrubí kanalizační z PVC SN 4 svodné DN 110</t>
  </si>
  <si>
    <t>-495259895</t>
  </si>
  <si>
    <t>Potrubí z trub PVC SN4 svodné (ležaté) DN 110</t>
  </si>
  <si>
    <t>721173402</t>
  </si>
  <si>
    <t>Potrubí kanalizační z PVC SN 4 svodné DN 125</t>
  </si>
  <si>
    <t>1124526125</t>
  </si>
  <si>
    <t>Potrubí z trub PVC SN4 svodné (ležaté) DN 125</t>
  </si>
  <si>
    <t>721174004</t>
  </si>
  <si>
    <t>Potrubí kanalizační z PP svodné DN 75</t>
  </si>
  <si>
    <t>971756308</t>
  </si>
  <si>
    <t>Potrubí z trub polypropylenových svodné (ležaté) DN 75</t>
  </si>
  <si>
    <t>721174005</t>
  </si>
  <si>
    <t>Potrubí kanalizační z PP svodné DN 110</t>
  </si>
  <si>
    <t>1945372764</t>
  </si>
  <si>
    <t>Potrubí z trub polypropylenových svodné (ležaté) DN 110</t>
  </si>
  <si>
    <t>721174042</t>
  </si>
  <si>
    <t>Potrubí kanalizační z PP připojovací DN 40</t>
  </si>
  <si>
    <t>1981810665</t>
  </si>
  <si>
    <t>Potrubí z trub polypropylenových připojovací DN 40</t>
  </si>
  <si>
    <t>721274125</t>
  </si>
  <si>
    <t>Přivzdušňovací ventil vnitřní odpadních potrubí DN 75</t>
  </si>
  <si>
    <t>883104501</t>
  </si>
  <si>
    <t>Ventily přivzdušňovací odpadních potrubí vnitřní DN 75</t>
  </si>
  <si>
    <t>721274126</t>
  </si>
  <si>
    <t>Přivzdušňovací ventil vnitřní odpadních potrubí DN 110</t>
  </si>
  <si>
    <t>1520585281</t>
  </si>
  <si>
    <t>Ventily přivzdušňovací odpadních potrubí vnitřní DN 110</t>
  </si>
  <si>
    <t>721290111</t>
  </si>
  <si>
    <t>Zkouška těsnosti potrubí kanalizace vodou DN do 125</t>
  </si>
  <si>
    <t>-1971747329</t>
  </si>
  <si>
    <t>Zkouška těsnosti kanalizace v objektech vodou do DN 125</t>
  </si>
  <si>
    <t>5+16+5+5+12</t>
  </si>
  <si>
    <t>998721202</t>
  </si>
  <si>
    <t>Přesun hmot procentní pro vnitřní kanalizaci v objektech v přes 6 do 12 m</t>
  </si>
  <si>
    <t>-631000311</t>
  </si>
  <si>
    <t>Přesun hmot pro vnitřní kanalizaci stanovený procentní sazbou (%) z ceny vodorovná dopravní vzdálenost do 50 m základní v objektech výšky přes 6 do 12 m</t>
  </si>
  <si>
    <t>722</t>
  </si>
  <si>
    <t>Zdravotechnika - vnitřní vodovod</t>
  </si>
  <si>
    <t>722174022</t>
  </si>
  <si>
    <t>Potrubí vodovodní plastové PPR svar polyfúze PN 20 D 20x3,4 mm</t>
  </si>
  <si>
    <t>361584382</t>
  </si>
  <si>
    <t>Potrubí z plastových trubek z polypropylenu PPR svařovaných polyfúzně PN 20 (SDR 6) D 20 x 3,4</t>
  </si>
  <si>
    <t>722174025</t>
  </si>
  <si>
    <t>Potrubí vodovodní plastové PPR svar polyfúze PN 20 D 40x6,7 mm</t>
  </si>
  <si>
    <t>1859097474</t>
  </si>
  <si>
    <t>Potrubí z plastových trubek z polypropylenu PPR svařovaných polyfúzně PN 20 (SDR 6) D 40 x 6,7</t>
  </si>
  <si>
    <t>722174026</t>
  </si>
  <si>
    <t>Potrubí vodovodní plastové PPR svar polyfúze PN 20 D 50x8,4 mm</t>
  </si>
  <si>
    <t>1502819716</t>
  </si>
  <si>
    <t>Potrubí z plastových trubek z polypropylenu PPR svařovaných polyfúzně PN 20 (SDR 6) D 50 x 8,3</t>
  </si>
  <si>
    <t>722232044</t>
  </si>
  <si>
    <t>Kohout kulový přímý G 3/4" PN 42 do 185°C vnitřní závit</t>
  </si>
  <si>
    <t>968890587</t>
  </si>
  <si>
    <t>Armatury se dvěma závity kulové kohouty PN 42 do 185 °C přímé vnitřní závit G 3/4"</t>
  </si>
  <si>
    <t>722232062</t>
  </si>
  <si>
    <t>Kohout kulový přímý G 3/4" PN 42 do 185°C vnitřní závit s vypouštěním</t>
  </si>
  <si>
    <t>842692456</t>
  </si>
  <si>
    <t>Armatury se dvěma závity kulové kohouty PN 42 do 185 °C přímé vnitřní závit s vypouštěním G 3/4"</t>
  </si>
  <si>
    <t>72223R-01</t>
  </si>
  <si>
    <t>Zkušební ventil DN20 pro kontrolu funkce zpětné klapky (dod+mtž)</t>
  </si>
  <si>
    <t>-864880936</t>
  </si>
  <si>
    <t>72223R-02</t>
  </si>
  <si>
    <t>Manometr 0-10 bar na přívodu studené vody do ohřívače (dod+mtž)</t>
  </si>
  <si>
    <t>-590111292</t>
  </si>
  <si>
    <t>722290226</t>
  </si>
  <si>
    <t>Zkouška těsnosti vodovodního potrubí závitového DN do 50</t>
  </si>
  <si>
    <t>1244182790</t>
  </si>
  <si>
    <t>Zkoušky, proplach a desinfekce vodovodního potrubí zkoušky těsnosti vodovodního potrubí závitového do DN 50</t>
  </si>
  <si>
    <t>27+35+5</t>
  </si>
  <si>
    <t>722290234</t>
  </si>
  <si>
    <t>Proplach a dezinfekce vodovodního potrubí DN do 80</t>
  </si>
  <si>
    <t>191876416</t>
  </si>
  <si>
    <t>Zkoušky, proplach a desinfekce vodovodního potrubí proplach a desinfekce vodovodního potrubí do DN 80</t>
  </si>
  <si>
    <t>998722202</t>
  </si>
  <si>
    <t>Přesun hmot procentní pro vnitřní vodovod v objektech v přes 6 do 12 m</t>
  </si>
  <si>
    <t>115830547</t>
  </si>
  <si>
    <t>Přesun hmot pro vnitřní vodovod stanovený procentní sazbou (%) z ceny vodorovná dopravní vzdálenost do 50 m základní v objektech výšky přes 6 do 12 m</t>
  </si>
  <si>
    <t>723</t>
  </si>
  <si>
    <t>Zdravotechnika - vnitřní plynovod</t>
  </si>
  <si>
    <t>723150367</t>
  </si>
  <si>
    <t>Chránička D 57x3,2 mm</t>
  </si>
  <si>
    <t>-2143556209</t>
  </si>
  <si>
    <t>Potrubí z ocelových trubek hladkých černých spojovaných chráničky Ø 57/3,2</t>
  </si>
  <si>
    <t>2+2</t>
  </si>
  <si>
    <t>723150373</t>
  </si>
  <si>
    <t>Chránička D 159x4,5 mm</t>
  </si>
  <si>
    <t>50727751</t>
  </si>
  <si>
    <t>Potrubí z ocelových trubek hladkých černých spojovaných chráničky Ø 159/4,5</t>
  </si>
  <si>
    <t>725</t>
  </si>
  <si>
    <t>Zdravotechnika - zařizovací předměty</t>
  </si>
  <si>
    <t>725112022</t>
  </si>
  <si>
    <t>Klozet keramický závěsný na nosné stěny s hlubokým splachováním odpad vodorovný</t>
  </si>
  <si>
    <t>soubor</t>
  </si>
  <si>
    <t>-1684813276</t>
  </si>
  <si>
    <t>Zařízení záchodů klozety keramické závěsné na nosné stěny s hlubokým splachováním odpad vodorovný</t>
  </si>
  <si>
    <t>725211661</t>
  </si>
  <si>
    <t>Umyvadlo keramické bílé zápustné šířky 560 mm připevněné do desky</t>
  </si>
  <si>
    <t>-990817229</t>
  </si>
  <si>
    <t>Umyvadla keramická bílá bez výtokových armatur do desky zápustná, šířky umyvadla 550 až 560 mm</t>
  </si>
  <si>
    <t>725291631</t>
  </si>
  <si>
    <t>Doplňky zařízení koupelen a záchodů nerezové zásobník papírových ručníků</t>
  </si>
  <si>
    <t>1552789711</t>
  </si>
  <si>
    <t>72529R-21</t>
  </si>
  <si>
    <t>dávkovač tekutého mýdla nerez d+m</t>
  </si>
  <si>
    <t>-1537203561</t>
  </si>
  <si>
    <t>72529R-22</t>
  </si>
  <si>
    <t>WC souprava včetně kartáče nástěnná chrom s odkapávací nádobou d+m</t>
  </si>
  <si>
    <t>1177054311</t>
  </si>
  <si>
    <t>72529R-23</t>
  </si>
  <si>
    <t>háček na ručník malý d+m</t>
  </si>
  <si>
    <t>985304860</t>
  </si>
  <si>
    <t>72529R-24</t>
  </si>
  <si>
    <t>Držák toaletního papíru - chrom d+m</t>
  </si>
  <si>
    <t>-1777044938</t>
  </si>
  <si>
    <t>72529R-25</t>
  </si>
  <si>
    <t>držák na mýdlo-drátený program-chrom d+m</t>
  </si>
  <si>
    <t>2048893863</t>
  </si>
  <si>
    <t>72529R-26</t>
  </si>
  <si>
    <t>elek.vysoušec rukou se senzorem ovládání (príkon 2,1kW,230V/50Hz,10A) d+m</t>
  </si>
  <si>
    <t>-459369316</t>
  </si>
  <si>
    <t>72529R-27</t>
  </si>
  <si>
    <t>Odpadkový koš nášlapný z matného nerezu do 30l</t>
  </si>
  <si>
    <t>-1008322497</t>
  </si>
  <si>
    <t>725339111</t>
  </si>
  <si>
    <t>Montáž výlevky</t>
  </si>
  <si>
    <t>1914048076</t>
  </si>
  <si>
    <t>Výlevky montáž výlevky</t>
  </si>
  <si>
    <t>72533111R</t>
  </si>
  <si>
    <t>Výlevka závěsná diturvitová bez výtokových armatur</t>
  </si>
  <si>
    <t>100799577</t>
  </si>
  <si>
    <t>Výlevka závěsná diturvitová</t>
  </si>
  <si>
    <t>725539202</t>
  </si>
  <si>
    <t>Montáž ohřívačů zásobníkových závěsných tlakových přes 15 do 50 l</t>
  </si>
  <si>
    <t>90355168</t>
  </si>
  <si>
    <t>Elektrické ohřívače zásobníkové montáž tlakových ohřívačů závěsných (svislých nebo vodorovných) přes 15 do 50 l</t>
  </si>
  <si>
    <t>48438689</t>
  </si>
  <si>
    <t>ohřívač vody elektrický zásobníkový závěsný svislý objem 50L</t>
  </si>
  <si>
    <t>-1948648941</t>
  </si>
  <si>
    <t>725821312</t>
  </si>
  <si>
    <t>Baterie dřezová nástěnná páková s otáčivým kulatým ústím a délkou ramínka 300 mm</t>
  </si>
  <si>
    <t>-850346144</t>
  </si>
  <si>
    <t>Baterie dřezové nástěnné pákové s otáčivým kulatým ústím a délkou ramínka 300 mm</t>
  </si>
  <si>
    <t>725822613</t>
  </si>
  <si>
    <t>Baterie umyvadlová stojánková páková s výpustí</t>
  </si>
  <si>
    <t>-1579152253</t>
  </si>
  <si>
    <t>Baterie umyvadlové stojánkové pákové s výpustí</t>
  </si>
  <si>
    <t>725861102</t>
  </si>
  <si>
    <t>Zápachová uzávěrka pro umyvadla DN 40</t>
  </si>
  <si>
    <t>2090788720</t>
  </si>
  <si>
    <t>Zápachové uzávěrky zařizovacích předmětů pro umyvadla DN 40</t>
  </si>
  <si>
    <t>725861311</t>
  </si>
  <si>
    <t>Zápachová uzávěrka pro umyvadla DN 40 s přípojkou pro pračku nebo myčku</t>
  </si>
  <si>
    <t>2080513589</t>
  </si>
  <si>
    <t>Zápachové uzávěrky zařizovacích předmětů pro umyvadla s přípojkou pro pračku nebo myčku DN 40</t>
  </si>
  <si>
    <t>725862103</t>
  </si>
  <si>
    <t>Zápachová uzávěrka pro dřezy DN 40/50</t>
  </si>
  <si>
    <t>529265365</t>
  </si>
  <si>
    <t>Zápachové uzávěrky zařizovacích předmětů pro dřezy DN 40/50</t>
  </si>
  <si>
    <t>998725202</t>
  </si>
  <si>
    <t>Přesun hmot procentní pro zařizovací předměty v objektech v přes 6 do 12 m</t>
  </si>
  <si>
    <t>-1678934769</t>
  </si>
  <si>
    <t>Přesun hmot pro zařizovací předměty stanovený procentní sazbou (%) z ceny vodorovná dopravní vzdálenost do 50 m základní v objektech výšky přes 6 do 12 m</t>
  </si>
  <si>
    <t>726</t>
  </si>
  <si>
    <t>Zdravotechnika - předstěnové instalace</t>
  </si>
  <si>
    <t>726131041</t>
  </si>
  <si>
    <t>Instalační předstěna pro klozet závěsný v 1120 mm s ovládáním zepředu do lehkých stěn s kovovou kcí</t>
  </si>
  <si>
    <t>638384904</t>
  </si>
  <si>
    <t>Předstěnové instalační systémy do lehkých stěn s kovovou konstrukcí pro závěsné klozety ovládání zepředu, stavební výšky 1120 mm</t>
  </si>
  <si>
    <t>726131202</t>
  </si>
  <si>
    <t>Instalační předstěna pro montáž bidetu do lehkých stěn s kovovou kcí</t>
  </si>
  <si>
    <t>211108148</t>
  </si>
  <si>
    <t>Předstěnové instalační systémy do lehkých stěn s kovovou konstrukcí montáž ostatních typů bidetů</t>
  </si>
  <si>
    <t>726R-01</t>
  </si>
  <si>
    <t>modul pro závěsnou výlevku do lehkých stěm (vč.příslušenství)</t>
  </si>
  <si>
    <t>-1360730806</t>
  </si>
  <si>
    <t>998726212</t>
  </si>
  <si>
    <t>Přesun hmot procentní pro instalační prefabrikáty v objektech v přes 6 do 12 m</t>
  </si>
  <si>
    <t>1747855158</t>
  </si>
  <si>
    <t>Přesun hmot pro instalační prefabrikáty stanovený procentní sazbou (%) z ceny vodorovná dopravní vzdálenost do 50 m základní v objektech výšky přes 6 do 12 m</t>
  </si>
  <si>
    <t>02-D.1.4.3-VZT - Vzduchotechnika</t>
  </si>
  <si>
    <t xml:space="preserve">    751 - Vzduchotechnika</t>
  </si>
  <si>
    <t>751</t>
  </si>
  <si>
    <t>751133012</t>
  </si>
  <si>
    <t>Montáž ventilátoru diagonálního nízkotlakého potrubního nevýbušného D přes 100 do 200 mm</t>
  </si>
  <si>
    <t>-609876304</t>
  </si>
  <si>
    <t>Montáž ventilátoru diagonálního nízkotlakého potrubního nevýbušného, průměru přes 100 do 200 mm</t>
  </si>
  <si>
    <t>1.01</t>
  </si>
  <si>
    <t xml:space="preserve">Ventilátor diagonální potrubní, průměr 125 mm,                          výkon: 50 m3/hod, (110Pa)</t>
  </si>
  <si>
    <t>ks</t>
  </si>
  <si>
    <t>-2023768870</t>
  </si>
  <si>
    <t>751322012</t>
  </si>
  <si>
    <t>Montáž talířového ventilu D přes 100 do 200 mm</t>
  </si>
  <si>
    <t>-1043573061</t>
  </si>
  <si>
    <t>Montáž talířových ventilů, anemostatů, dýz talířového ventilu, průměru přes 100 do 200 mm</t>
  </si>
  <si>
    <t>1.09</t>
  </si>
  <si>
    <t>Talířový ventil odvodní, kovový bílý, průměr 125 mm+rámeček</t>
  </si>
  <si>
    <t>-938161692</t>
  </si>
  <si>
    <t>751398051</t>
  </si>
  <si>
    <t>Montáž protidešťové žaluzie nebo žaluziové klapky na čtyřhranné potrubí do 0,150 m2</t>
  </si>
  <si>
    <t>-494175593</t>
  </si>
  <si>
    <t>Montáž ostatních zařízení protidešťové žaluzie nebo žaluziové klapky na čtyřhranné potrubí, průřezu do 0,150 m2</t>
  </si>
  <si>
    <t>42972913</t>
  </si>
  <si>
    <t>žaluzie protidešťová s pevnými lamelami, pozink, pro potrubí 160x160mm</t>
  </si>
  <si>
    <t>650848782</t>
  </si>
  <si>
    <t>751510042</t>
  </si>
  <si>
    <t>Vzduchotechnické potrubí z pozinkovaného plechu kruhové spirálně vinutá trouba bez příruby D přes 100 do 200 mm</t>
  </si>
  <si>
    <t>806631378</t>
  </si>
  <si>
    <t>Vzduchotechnické potrubí z pozinkovaného plechu kruhové, trouba spirálně vinutá bez příruby, průměru přes 100 do 200 mm</t>
  </si>
  <si>
    <t>rovné 125+160</t>
  </si>
  <si>
    <t>tvarovky 125+160</t>
  </si>
  <si>
    <t>0,5*1+0,5*3</t>
  </si>
  <si>
    <t>751514662</t>
  </si>
  <si>
    <t>Montáž škrtící klapky nebo zpětné klapky do plechového potrubí kruhové s přírubou D přes 100 do 200 mm</t>
  </si>
  <si>
    <t>-343412559</t>
  </si>
  <si>
    <t>Montáž škrtící klapky nebo zpětné klapky do plechového potrubí kruhové s přírubou, průměru přes 100 do 200 mm</t>
  </si>
  <si>
    <t>1.02</t>
  </si>
  <si>
    <t>Zpětná klapka – průměr 125 mm</t>
  </si>
  <si>
    <t>-877393576</t>
  </si>
  <si>
    <t>1.03</t>
  </si>
  <si>
    <t>Spojovací pružná manžeta – průměr 125 mm (dod+mtž)</t>
  </si>
  <si>
    <t>-662751199</t>
  </si>
  <si>
    <t>1.04</t>
  </si>
  <si>
    <t>Doběhový spínač programovatelný (dod+mtž)</t>
  </si>
  <si>
    <t>2082234627</t>
  </si>
  <si>
    <t>2.07</t>
  </si>
  <si>
    <t>Tepelná izolace tl. 20 mm s AL. Polepem (dod+mtž)</t>
  </si>
  <si>
    <t>-501654753</t>
  </si>
  <si>
    <t>2.03</t>
  </si>
  <si>
    <t>Závěsný a spojovací materiál</t>
  </si>
  <si>
    <t>-150945896</t>
  </si>
  <si>
    <t>2.04</t>
  </si>
  <si>
    <t>Zednická a stavební přípomoc</t>
  </si>
  <si>
    <t>1129709183</t>
  </si>
  <si>
    <t>2.06</t>
  </si>
  <si>
    <t>Revize, protokoly a uvedení do provozu</t>
  </si>
  <si>
    <t>-955919131</t>
  </si>
  <si>
    <t>751537132</t>
  </si>
  <si>
    <t>Montáž potrubí kruhového ohebného izolovaného minerální vatou z Al folie D přes 100 do 200 mm</t>
  </si>
  <si>
    <t>-1555157686</t>
  </si>
  <si>
    <t>Montáž potrubí ohebného kruhového izolovaného minerální vatou z Al folie, průměru přes 100 do 200 mm</t>
  </si>
  <si>
    <t>42981956</t>
  </si>
  <si>
    <t>hadice ohebná z Al laminátu vyztužená drátem s tepelnou a zvukovou izolací, délka 10m, D 127mm</t>
  </si>
  <si>
    <t>-1590693063</t>
  </si>
  <si>
    <t>998751101</t>
  </si>
  <si>
    <t>Přesun hmot tonážní pro vzduchotechniku v objektech v do 12 m</t>
  </si>
  <si>
    <t>-1118530637</t>
  </si>
  <si>
    <t>Přesun hmot pro vzduchotechniku stanovený z hmotnosti přesunovaného materiálu vodorovná dopravní vzdálenost do 100 m základní v objektech výšky do 12 m</t>
  </si>
  <si>
    <t>998751181</t>
  </si>
  <si>
    <t>Příplatek k přesunu hmot tonážní 751 prováděný bez použití mechanizace pro jakoukoliv výšku objektu</t>
  </si>
  <si>
    <t>882338765</t>
  </si>
  <si>
    <t>Přesun hmot pro vzduchotechniku stanovený z hmotnosti přesunovaného materiálu Příplatek k cenám za přesun prováděný bez použití mechanizace pro jakoukoliv výšku objektu</t>
  </si>
  <si>
    <t>02-D.1.4.4-VYT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</si>
  <si>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</si>
  <si>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</si>
  <si>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</si>
  <si>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MaR - Měření a regulace</t>
  </si>
  <si>
    <t>OST - Ostatní</t>
  </si>
  <si>
    <t>703361083</t>
  </si>
  <si>
    <t>27+70+17</t>
  </si>
  <si>
    <t>63154004</t>
  </si>
  <si>
    <t>pouzdro izolační potrubní z minerální vlny s Al fólií max. 250/100°C 22/20mm</t>
  </si>
  <si>
    <t>-1050946605</t>
  </si>
  <si>
    <t>63154532</t>
  </si>
  <si>
    <t>pouzdro izolační potrubní z minerální vlny s Al fólií max. 250/100°C 35/30mm</t>
  </si>
  <si>
    <t>-1185437283</t>
  </si>
  <si>
    <t>63154018</t>
  </si>
  <si>
    <t>pouzdro izolační potrubní z minerální vlny s Al fólií max. 250/100°C 54/40mm</t>
  </si>
  <si>
    <t>-1811042810</t>
  </si>
  <si>
    <t>729006934</t>
  </si>
  <si>
    <t>733</t>
  </si>
  <si>
    <t>Ústřední vytápění - rozvodné potrubí</t>
  </si>
  <si>
    <t>733110803</t>
  </si>
  <si>
    <t>Demontáž potrubí ocelového závitového DN do 15</t>
  </si>
  <si>
    <t>1725130138</t>
  </si>
  <si>
    <t>Demontáž potrubí z trubek ocelových závitových DN do 15</t>
  </si>
  <si>
    <t>733110806</t>
  </si>
  <si>
    <t>Demontáž potrubí ocelového závitového DN přes 15 do 32</t>
  </si>
  <si>
    <t>2069823985</t>
  </si>
  <si>
    <t>Demontáž potrubí z trubek ocelových závitových DN přes 15 do 32</t>
  </si>
  <si>
    <t>5+2</t>
  </si>
  <si>
    <t>733110808</t>
  </si>
  <si>
    <t>Demontáž potrubí ocelového závitového DN přes 32 do 50</t>
  </si>
  <si>
    <t>-2088871353</t>
  </si>
  <si>
    <t>Demontáž potrubí z trubek ocelových závitových DN přes 32 do 50</t>
  </si>
  <si>
    <t>5+80</t>
  </si>
  <si>
    <t>733139R-4</t>
  </si>
  <si>
    <t>Montáž kompenzátoru pro ocelové potrubí osového DN do 100</t>
  </si>
  <si>
    <t>-1087948502</t>
  </si>
  <si>
    <t>2+6</t>
  </si>
  <si>
    <t>73480R-01</t>
  </si>
  <si>
    <t>Osový kompenzátor SI 10 na potrubí Cu 22x1,0</t>
  </si>
  <si>
    <t>-1945251088</t>
  </si>
  <si>
    <t>73480R-02</t>
  </si>
  <si>
    <t>Osový kompenzátor SI 10 na potrubí Cu 35x1,5</t>
  </si>
  <si>
    <t>-2046133555</t>
  </si>
  <si>
    <t>73480R-03</t>
  </si>
  <si>
    <t>Vodítko kompenzátoru z kluzné objímky na potrubí Cu 22x1,0</t>
  </si>
  <si>
    <t>1793653280</t>
  </si>
  <si>
    <t>73480R-04</t>
  </si>
  <si>
    <t>Vodítko kompenzátoru z kluzné objímky na potrubí Cu 35x1,5</t>
  </si>
  <si>
    <t>-914370717</t>
  </si>
  <si>
    <t>73480R-05</t>
  </si>
  <si>
    <t>Pevný bod z pevné objímky na potrubí Cu 22x1,0</t>
  </si>
  <si>
    <t>1098684629</t>
  </si>
  <si>
    <t>73480R-06</t>
  </si>
  <si>
    <t>Pevný bod z pevné objímky na potrubí Cu 35x1,5</t>
  </si>
  <si>
    <t>-227775127</t>
  </si>
  <si>
    <t>733222103</t>
  </si>
  <si>
    <t>Potrubí měděné polotvrdé spojované měkkým pájením D 18x1 mm</t>
  </si>
  <si>
    <t>1343734046</t>
  </si>
  <si>
    <t>Potrubí z trubek měděných polotvrdých spojovaných měkkým pájením Ø 18/1</t>
  </si>
  <si>
    <t>733222104</t>
  </si>
  <si>
    <t>Potrubí měděné polotvrdé spojované měkkým pájením D 22x1 mm</t>
  </si>
  <si>
    <t>126455204</t>
  </si>
  <si>
    <t>Potrubí z trubek měděných polotvrdých spojovaných měkkým pájením Ø 22/1</t>
  </si>
  <si>
    <t>733223106</t>
  </si>
  <si>
    <t>Potrubí měděné tvrdé spojované měkkým pájením D 35x1,5 mm</t>
  </si>
  <si>
    <t>-1368921560</t>
  </si>
  <si>
    <t>Potrubí z trubek měděných tvrdých spojovaných měkkým pájením Ø 35/1,5</t>
  </si>
  <si>
    <t>733223108</t>
  </si>
  <si>
    <t>Potrubí měděné tvrdé spojované měkkým pájením D 54x2 mm</t>
  </si>
  <si>
    <t>670371432</t>
  </si>
  <si>
    <t>Potrubí z trubek měděných tvrdých spojovaných měkkým pájením Ø 54/2</t>
  </si>
  <si>
    <t>733291908</t>
  </si>
  <si>
    <t>Propojení potrubí měděného při opravě D 54x2 mm</t>
  </si>
  <si>
    <t>992776561</t>
  </si>
  <si>
    <t>Opravy rozvodů potrubí z trubek měděných propojení potrubí Ø 54/2</t>
  </si>
  <si>
    <t>733811251</t>
  </si>
  <si>
    <t>Ochrana potrubí ústředního vytápění termoizolačními trubicemi z PE tl přes 20 do 25 mm DN do 22 mm</t>
  </si>
  <si>
    <t>298894559</t>
  </si>
  <si>
    <t>Ochrana potrubí termoizolačními trubicemi z pěnového polyetylenu PE přilepenými v příčných a podélných spojích, tloušťky izolace přes 20 do 25 mm, vnitřního průměru izolace DN do 22 mm</t>
  </si>
  <si>
    <t>998733202</t>
  </si>
  <si>
    <t>Přesun hmot procentní pro rozvody potrubí v objektech v přes 6 do 12 m</t>
  </si>
  <si>
    <t>-448630406</t>
  </si>
  <si>
    <t>Přesun hmot pro rozvody potrubí stanovený procentní sazbou z ceny vodorovná dopravní vzdálenost do 50 m základní v objektech výšky přes 6 do 12 m</t>
  </si>
  <si>
    <t>734</t>
  </si>
  <si>
    <t>Ústřední vytápění - armatury</t>
  </si>
  <si>
    <t>734211119</t>
  </si>
  <si>
    <t>Ventil závitový odvzdušňovací G 3/8 PN 14 do 120°C automatický</t>
  </si>
  <si>
    <t>-345621570</t>
  </si>
  <si>
    <t>Ventily odvzdušňovací závitové automatické PN 14 do 120°C G 3/8</t>
  </si>
  <si>
    <t>734220102</t>
  </si>
  <si>
    <t>Ventil závitový regulační přímý G 1 PN 20 do 100°C vyvažovací bez vypouštění</t>
  </si>
  <si>
    <t>-1405634922</t>
  </si>
  <si>
    <t>Ventily regulační závitové vyvažovací přímé bez vypouštění PN 20 do 100°C G 1</t>
  </si>
  <si>
    <t>734291123</t>
  </si>
  <si>
    <t>Kohout plnící a vypouštěcí G 1/2 PN 10 do 90°C závitový</t>
  </si>
  <si>
    <t>-951406710</t>
  </si>
  <si>
    <t>Ostatní armatury kohouty plnicí a vypouštěcí PN 10 do 90°C G 1/2</t>
  </si>
  <si>
    <t>734292773</t>
  </si>
  <si>
    <t>Kohout kulový přímý G 3/4 PN 42 do 185°C plnoprůtokový s koulí DADO vnitřní závit</t>
  </si>
  <si>
    <t>1284065993</t>
  </si>
  <si>
    <t>Ostatní armatury kulové kohouty PN 42 do 185°C plnoprůtokové vnitřní závit G 3/4</t>
  </si>
  <si>
    <t>734292776</t>
  </si>
  <si>
    <t>Kohout kulový přímý G 1 1/2 PN 42 do 185°C plnoprůtokový s koulí DADO vnitřní závit</t>
  </si>
  <si>
    <t>-794468505</t>
  </si>
  <si>
    <t>Ostatní armatury kulové kohouty PN 42 do 185°C plnoprůtokové vnitřní závit G 1 1/2</t>
  </si>
  <si>
    <t>998734202</t>
  </si>
  <si>
    <t>Přesun hmot procentní pro armatury v objektech v přes 6 do 12 m</t>
  </si>
  <si>
    <t>1321087815</t>
  </si>
  <si>
    <t>Přesun hmot pro armatury stanovený procentní sazbou (%) z ceny vodorovná dopravní vzdálenost do 50 m základní v objektech výšky přes 6 do 12 m</t>
  </si>
  <si>
    <t>735</t>
  </si>
  <si>
    <t>Ústřední vytápění - otopná tělesa</t>
  </si>
  <si>
    <t>735111810</t>
  </si>
  <si>
    <t>Demontáž otopného tělesa litinového článkového</t>
  </si>
  <si>
    <t>128764280</t>
  </si>
  <si>
    <t>Demontáž otopných těles litinových článkových</t>
  </si>
  <si>
    <t>735511006</t>
  </si>
  <si>
    <t>Podlahové vytápění - rozvodné potrubí polyethylen PE-Xa 17x2,0 mm pro systémovou desku rozteč 50 mm</t>
  </si>
  <si>
    <t>-1676338294</t>
  </si>
  <si>
    <t>Trubkové teplovodní podlahové vytápění rozvod v systémové desce potrubí polyethylen PE-Xa rozvodné potrubí 17x2 mm, rozteč 50 mm</t>
  </si>
  <si>
    <t>DOD-02</t>
  </si>
  <si>
    <t>ochranná trubka 20x2</t>
  </si>
  <si>
    <t>-1957472323</t>
  </si>
  <si>
    <t>DOD-03</t>
  </si>
  <si>
    <t>příchytka pro potrubí</t>
  </si>
  <si>
    <t>-15277267</t>
  </si>
  <si>
    <t>735511008</t>
  </si>
  <si>
    <t>Podlahové vytápění - systémová deska s kombinovanou tepelnou a kročejovou izolací celkové výšky 50 až 53 mm</t>
  </si>
  <si>
    <t>-435573845</t>
  </si>
  <si>
    <t>Trubkové teplovodní podlahové vytápění rozvod v systémové desce systémová deska s tepelnou izolací, výšky 50 až 53 mm</t>
  </si>
  <si>
    <t>735511105</t>
  </si>
  <si>
    <t>Podlahové vytápění - skříň podomítková pro rozdělovač s 8-12 okruhy</t>
  </si>
  <si>
    <t>1442116793</t>
  </si>
  <si>
    <t>Trubkové teplovodní podlahové vytápění skříně rozdělovače pod omítku, pro rozdělovač s počtem okruhů 8-12</t>
  </si>
  <si>
    <t>DOD-01</t>
  </si>
  <si>
    <t>ocelový zámek, šrouby matky,..</t>
  </si>
  <si>
    <t>309600128</t>
  </si>
  <si>
    <t>735511138</t>
  </si>
  <si>
    <t>Podlahové vytápění - svěrné šroubení se závitem EK 3/4" pro připojení potrubí 17x2,0 mm na rozdělovač</t>
  </si>
  <si>
    <t>-1322430349</t>
  </si>
  <si>
    <t>Trubkové teplovodní podlahové vytápění připojovací šroubení rozdělovače, potrubí 17x2,0 mm</t>
  </si>
  <si>
    <t>735511142</t>
  </si>
  <si>
    <t>Podlahové vytápění - prostorový termostat programovatelný týdenní</t>
  </si>
  <si>
    <t>-1178965533</t>
  </si>
  <si>
    <t>Trubkové teplovodní podlahové vytápění regulační zařízení prostorový termostat programovatelný</t>
  </si>
  <si>
    <t>73580R-01</t>
  </si>
  <si>
    <t>Rozdělovač HKV-D 5 vc. prutokomeru,uzáveru+regulacní sada s termostatickou hlavicí. (dod+mtž)</t>
  </si>
  <si>
    <t>1408266471</t>
  </si>
  <si>
    <t>73580R-02</t>
  </si>
  <si>
    <t>Rozdělovač HKV-D 6 vc. prutokomeru,uzáveru+regulační sada s termostatickou hlavicí. (dod+mtž)</t>
  </si>
  <si>
    <t>-464980964</t>
  </si>
  <si>
    <t>73580R-03</t>
  </si>
  <si>
    <t>Rozvaděč pro regulaci NEA - 230 V (dod+mtž)</t>
  </si>
  <si>
    <t>449349813</t>
  </si>
  <si>
    <t>73580R-04</t>
  </si>
  <si>
    <t>Termostatická hlavice (dod+mtž)</t>
  </si>
  <si>
    <t>1522118166</t>
  </si>
  <si>
    <t>73580R-05</t>
  </si>
  <si>
    <t>Dilatační okrajová páska samolepící (dod+mtž)</t>
  </si>
  <si>
    <t>1322448498</t>
  </si>
  <si>
    <t>73580R-06</t>
  </si>
  <si>
    <t>Dilatační profil (dod+mtž)</t>
  </si>
  <si>
    <t>-724083908</t>
  </si>
  <si>
    <t>73580R-07</t>
  </si>
  <si>
    <t>Fixační oblouk 17/90 (dod+mtž)</t>
  </si>
  <si>
    <t>-1567712133</t>
  </si>
  <si>
    <t>73580R-08</t>
  </si>
  <si>
    <t>Krycí folie (dod+mtž)</t>
  </si>
  <si>
    <t>-418144938</t>
  </si>
  <si>
    <t>73580R-09</t>
  </si>
  <si>
    <t>Násuvná objímka (dod+mtž)</t>
  </si>
  <si>
    <t>878267406</t>
  </si>
  <si>
    <t>73580R-10</t>
  </si>
  <si>
    <t>Termopohon Uni 230 (dod+mtž)</t>
  </si>
  <si>
    <t>330265252</t>
  </si>
  <si>
    <t>73580R-11</t>
  </si>
  <si>
    <t>Spotřebný a nespecifikovaný materiál</t>
  </si>
  <si>
    <t>1584844340</t>
  </si>
  <si>
    <t>998735202</t>
  </si>
  <si>
    <t>Přesun hmot procentní pro otopná tělesa v objektech v přes 6 do 12 m</t>
  </si>
  <si>
    <t>177742317</t>
  </si>
  <si>
    <t>Přesun hmot pro otopná tělesa stanovený procentní sazbou (%) z ceny vodorovná dopravní vzdálenost do 50 m základní v objektech výšky přes 6 do 12 m</t>
  </si>
  <si>
    <t>MaR</t>
  </si>
  <si>
    <t>Měření a regulace</t>
  </si>
  <si>
    <t>MaR-01</t>
  </si>
  <si>
    <t>rozvaděč NEA H 230 V, bez reg. čerp., 6-kanálový (dod+mtž)</t>
  </si>
  <si>
    <t>1707152157</t>
  </si>
  <si>
    <t>MaR-04</t>
  </si>
  <si>
    <t>prostorový termostat Nea HT 230 V (dod+mtž)</t>
  </si>
  <si>
    <t>1137134679</t>
  </si>
  <si>
    <t>MaR-05</t>
  </si>
  <si>
    <t>termopohon UNI 24 V s adaptérem VA 80 (dod+mtž)</t>
  </si>
  <si>
    <t>1958604193</t>
  </si>
  <si>
    <t>OST</t>
  </si>
  <si>
    <t>Ostatní</t>
  </si>
  <si>
    <t>1256</t>
  </si>
  <si>
    <t>Vypuštění OS (kompletní nebo postupné)</t>
  </si>
  <si>
    <t>1891730070</t>
  </si>
  <si>
    <t>1257</t>
  </si>
  <si>
    <t>Napuštění, odvzdušnění OS+OT, proplach, vyčištění filtrů (kompletní nebo postupné)</t>
  </si>
  <si>
    <t>-158863232</t>
  </si>
  <si>
    <t>1258</t>
  </si>
  <si>
    <t>393076788</t>
  </si>
  <si>
    <t>1259</t>
  </si>
  <si>
    <t>Zkoušky a revize</t>
  </si>
  <si>
    <t>-1327110941</t>
  </si>
  <si>
    <t>1260</t>
  </si>
  <si>
    <t>Zaregulování OS</t>
  </si>
  <si>
    <t>-206451540</t>
  </si>
  <si>
    <t>1261</t>
  </si>
  <si>
    <t>Proškolení obsluhy regulace podl. vytápení</t>
  </si>
  <si>
    <t>-846743353</t>
  </si>
  <si>
    <t>Dokumentace skutečného provedení</t>
  </si>
  <si>
    <t>908608536</t>
  </si>
  <si>
    <t>02-D.1.4.5-SLA - Slaboproud</t>
  </si>
  <si>
    <t xml:space="preserve">Jedná so rozšíření již provozovaného rozsáhlého systému CCTV v objektu. </t>
  </si>
  <si>
    <t>D1 - 3. SLA</t>
  </si>
  <si>
    <t>D1</t>
  </si>
  <si>
    <t>3. SLA</t>
  </si>
  <si>
    <t xml:space="preserve">Patch panel CAT6 24 port  (dod vč.dopravy+mtž)</t>
  </si>
  <si>
    <t>-672651051</t>
  </si>
  <si>
    <t>Patch panel CAT6 24 port (dod vč.dopravy+mtž)</t>
  </si>
  <si>
    <t xml:space="preserve">Zakončení patch panel CAT6  (dod vč.dopravy+mtž)</t>
  </si>
  <si>
    <t>-573082791</t>
  </si>
  <si>
    <t>Zakončení patch panel CAT6 (dod vč.dopravy+mtž)</t>
  </si>
  <si>
    <t xml:space="preserve">Patch Cord (propojky CAT6, 1m)  (dod vč.dopravy+mtž)</t>
  </si>
  <si>
    <t>595809142</t>
  </si>
  <si>
    <t>Patch Cord (propojky CAT6, 1m) (dod vč.dopravy+mtž)</t>
  </si>
  <si>
    <t>Patch Cord (propojky CAT6, 2m)</t>
  </si>
  <si>
    <t>-1870958427</t>
  </si>
  <si>
    <t>Patch Cord (propojky CAT6, 2m) (dod vč.dopravy+mtž)</t>
  </si>
  <si>
    <t>Vyvazovací panely,držáky vedení, záslepky</t>
  </si>
  <si>
    <t>-995603763</t>
  </si>
  <si>
    <t>Vyvazovací panely,držáky vedení, záslepky (dod vč.dopravy+mtž)</t>
  </si>
  <si>
    <t>Police Triton police A1 s perforací RAB-UP-550-A1, 550mm, nostnost 40Kg, černá</t>
  </si>
  <si>
    <t>-83338935</t>
  </si>
  <si>
    <t>Police A1 s perforací -UP-550-A1, 550mm, nostnost 40Kg, černá (dod vč.dopravy+mtž)</t>
  </si>
  <si>
    <t>Switch PoE Zyxel 24xGB 4xRJ45/SFP L2+PoE, GS2210-24HP 28port</t>
  </si>
  <si>
    <t>313379711</t>
  </si>
  <si>
    <t>Switch PoEXXX 24xGB 4xRJ45/SFP L2+PoE, GS2210-24HP 28port
 (dod vč.dopravy+mtž)</t>
  </si>
  <si>
    <t>převodník TP-LINK MC210cS Gigabit (1x v rozvaděči, 1x v hlavním rozvaděči včetně nastavení a propojení do sítě)</t>
  </si>
  <si>
    <t>-269248334</t>
  </si>
  <si>
    <t>převodník MC210cS Gigabit (1x v rozvaděči, 1x v hlavním rozvaděči včetně nastavení a propojení do sítě) (dod vč.dopravy+mtž)</t>
  </si>
  <si>
    <t>optický patch kabel cord, SCupc/SCupc, Duplex, Singlemode 9/125, 1m (dod vč.dopravy+mtž)</t>
  </si>
  <si>
    <t>1492549299</t>
  </si>
  <si>
    <t>Krabice KU68 hluboká přístrojová</t>
  </si>
  <si>
    <t>1431111098</t>
  </si>
  <si>
    <t>Krabice KU68 hluboká přístrojová (dod vč.dopravy+mtž)</t>
  </si>
  <si>
    <t>Dvojzásuvka datová CAT6 RJ45 zapuštěná</t>
  </si>
  <si>
    <t>-570649221</t>
  </si>
  <si>
    <t>Dvojzásuvka datová CAT6 RJ45 zapuštěná (dod vč.dopravy+mtž)</t>
  </si>
  <si>
    <t>Kabel UTP-KELine CAT6 LSOH zásuvky</t>
  </si>
  <si>
    <t>-1859550034</t>
  </si>
  <si>
    <t>Kabel UTP- CAT6 LSOH zásuvky (dod vč.dopravy+mtž)</t>
  </si>
  <si>
    <t>Kabel napájení snímačů J-Y (st)-Y Lg 2x2x0,8 (dod vč.dopravy+mtž)</t>
  </si>
  <si>
    <t>1624722914</t>
  </si>
  <si>
    <t>271</t>
  </si>
  <si>
    <t>Kabel napájení klávesnic J-Y (st)-Y Lg 2x2x0,8 (dod vč.dopravy+mtž)</t>
  </si>
  <si>
    <t>1169752997</t>
  </si>
  <si>
    <t>272</t>
  </si>
  <si>
    <t>Signalizace SOW 300Blue pro zajištění informace o stavu (zavřeno/otevřeno) zastřeženého prostoru. (dod vč.dopravy+mtž)</t>
  </si>
  <si>
    <t>1396351515</t>
  </si>
  <si>
    <t>273</t>
  </si>
  <si>
    <t xml:space="preserve">MP4-AW LCD klávesnice  (dod vč.dopravy+mtž)</t>
  </si>
  <si>
    <t>-1998413417</t>
  </si>
  <si>
    <t>MP4-AW LCD klávesnice (dod vč.dopravy+mtž)</t>
  </si>
  <si>
    <t>Trubka ohebná 12-22 mm (dod vč.dopravy+mtž)</t>
  </si>
  <si>
    <t>395406042</t>
  </si>
  <si>
    <t>Pomocný materiál, šroubky, hmoždinky, sádra</t>
  </si>
  <si>
    <t>-1357140689</t>
  </si>
  <si>
    <t>Projekt skutečného provedení</t>
  </si>
  <si>
    <t>-1467129820</t>
  </si>
  <si>
    <t>Výchozí revize, náhledy kamer - snímky, předávací protokol</t>
  </si>
  <si>
    <t>-899438609</t>
  </si>
  <si>
    <t>02-D.1.4.6-EPS - Elektrická požární signalizace</t>
  </si>
  <si>
    <t>Jedná so rozšíření již provozovaného rozsáhlého systému EPS v objektu, který je napojen i na PCO HZS proto je nutné spolupracovat se společností, která zajišťuje přenos dat na PCO HZS aby zajistila doplnění do informací		do grafické nadstavby. Dále je nutná spolupráce s provozovatelem systému EPS vzhledem ke složitosti systému	a potřeby doprogramování nových sekcí a způsobů ovládání. Vlastní ovládání je zajištěno stávající.			Na žádost KÚ jsou názvy vymazány a zhotovitel si musí sám zjistit tyto názvy u provozovatele.			Již provozovaný rozsáhlý systém bude pouze rozšířen o několik komponentů a nelze připojit jiné typy výrobků.</t>
  </si>
  <si>
    <t>D1 - 2. EPS</t>
  </si>
  <si>
    <t>2. EPS</t>
  </si>
  <si>
    <t>Zakreslení čidel pro PCO HZS</t>
  </si>
  <si>
    <t>1961848630</t>
  </si>
  <si>
    <t>Technická studie a tabulka událostí</t>
  </si>
  <si>
    <t>2001958530</t>
  </si>
  <si>
    <t>Tvorba karty objektu do PCO pultu HZS</t>
  </si>
  <si>
    <t>-864775007</t>
  </si>
  <si>
    <t xml:space="preserve">Kabel EUROFIRE 180S OHLS 2x1  kruhová linka</t>
  </si>
  <si>
    <t>-1548909492</t>
  </si>
  <si>
    <t>Kabel 180S OHLS 2x1 kruhová linka (dod vč.dopravy+mtž)</t>
  </si>
  <si>
    <t>Demontáž a zpětná montáž stávajících automatických hlásičů na stávajících místech.</t>
  </si>
  <si>
    <t>702586733</t>
  </si>
  <si>
    <t>Naprogramování nastavení ústředny, přístupových kódů, výstupů, nastavení protokolů na pco</t>
  </si>
  <si>
    <t>2080836081</t>
  </si>
  <si>
    <t>Výchozí revize a funkční zkoušky, protokoly</t>
  </si>
  <si>
    <t>931482904</t>
  </si>
  <si>
    <t>502169019</t>
  </si>
  <si>
    <t>VRN - Vedlejší rozpočtové náklady</t>
  </si>
  <si>
    <t>VRN pro části 01A, 01A a 02B jsou celkem 100%, Pro jednotlivé části je pak vypočten percentuelní podíl: SO-01A = 23% SO-02A = 52% SO-02B = 25%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</si>
  <si>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</si>
  <si>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</si>
  <si>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</si>
  <si>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</si>
  <si>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</si>
  <si>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>VRN1</t>
  </si>
  <si>
    <t>Průzkumné, geodetické a projektové práce</t>
  </si>
  <si>
    <t>011324000</t>
  </si>
  <si>
    <t>Archeologický průzkum</t>
  </si>
  <si>
    <t>1024</t>
  </si>
  <si>
    <t>2039786563</t>
  </si>
  <si>
    <t>011544000</t>
  </si>
  <si>
    <t>Průzkum restaurátorský</t>
  </si>
  <si>
    <t>-17388297</t>
  </si>
  <si>
    <t>012103000</t>
  </si>
  <si>
    <t>Geodetické práce před výstavbou</t>
  </si>
  <si>
    <t>-1993299637</t>
  </si>
  <si>
    <t>Geodetické práce před výstavbou - vytýčení ing. sítí</t>
  </si>
  <si>
    <t>012203000</t>
  </si>
  <si>
    <t>Geodetické práce při provádění stavby</t>
  </si>
  <si>
    <t>-361363932</t>
  </si>
  <si>
    <t>013254000</t>
  </si>
  <si>
    <t>Dokumentace skutečného provedení stavby</t>
  </si>
  <si>
    <t>-1473541168</t>
  </si>
  <si>
    <t>013294000</t>
  </si>
  <si>
    <t>Ostatní dokumentace viz. ponámka</t>
  </si>
  <si>
    <t>-886781582</t>
  </si>
  <si>
    <t>Ostatní dokumentace - dodavatelská</t>
  </si>
  <si>
    <t>P</t>
  </si>
  <si>
    <t>Poznámka k položce:_x000d_
1. Postup archeologického průzkumu, časový odhad a náročnost (archeologické postupy atd.)_x000d_
2. Postup restaurátorského průzkumu, časový odhad a náročnost (restaurátorské sondáže,_x000d_
3. soustřeďující se na komplexní poznání nástěnné i nástropní výmalby, doposud převážně skryté pod stávajícími vrstvami)_x000d_
4. Technologické postupy na jednotlivé bourací práce (příčky, otvory v nosných zdech, nepůvodní zazdívky a přizdívky)_x000d_
5. Technologický postup na vybourání stávajících dřevěných výkladců a podezdívek pod výkladce (z důvodu nepoškození venkovních štukových prvků)_x000d_
6. Technologické postupy na bouraní podlah a podkladních vrstev (z důvodu nepoškození sousedního obvodového, případně základového zdiva či historicky cenných konstrukcí)_x000d_
7. Dodavatelská dokumentace topného kanálu_x000d_
8. Dodavatelská dokumentace ocelových konstrukcí pro zesílení únosnosti stropu pod depozitářem geologie_x000d_
9. Spárořezy keramických dlažeb a obkladů_x000d_
10. Spárořezy cihelné dlažby_x000d_
11. Zpracování technologických postupů restaurátorských prací (odsouhlasení obou složek státní památkové péče)_x000d_
12. Dodavatelská dokumentace mobiliáře_x000d_
13. Dodavatelská dokumentace truhlářských prvků (vstupní dveře, vnitřní dveře včetně zárubní, prosklené stěny a okenní prvky)_x000d_
14. Dodavatelská dokumentace tesařských výrobků (dřevěná pódiá, dřevěná přechodová lávka)_x000d_
15. Atd.</t>
  </si>
  <si>
    <t>VRN3</t>
  </si>
  <si>
    <t>Zařízení staveniště</t>
  </si>
  <si>
    <t>030001000</t>
  </si>
  <si>
    <t>-981757178</t>
  </si>
  <si>
    <t xml:space="preserve">el. rozvaděč, uložení materálu, kontejnery, sklad náčiní, ochrana -lávka při opravě topného kanálu, ocelové plechy 2x0,3x10m tl 20mm.. </t>
  </si>
  <si>
    <t>zabezpečení proti vstupu na schodiště a další opatření dle STZ, ZOV</t>
  </si>
  <si>
    <t xml:space="preserve">"52% z celkové stavby"  1*0,52</t>
  </si>
  <si>
    <t>032103000</t>
  </si>
  <si>
    <t>Náklady na stavební buňky</t>
  </si>
  <si>
    <t>-1292966649</t>
  </si>
  <si>
    <t>Náklady na stavební buňky - WC</t>
  </si>
  <si>
    <t>(doprava, osazení, pronájem 14 měsíců, demontáž, doprava - 52 % z celkové stavby</t>
  </si>
  <si>
    <t>"wc buňka" 1*0,52</t>
  </si>
  <si>
    <t>032103001</t>
  </si>
  <si>
    <t>-1304688266</t>
  </si>
  <si>
    <t>Náklady na stavební buňky - šatny</t>
  </si>
  <si>
    <t>(doprava, osazení, pronájem 3měsíce, demontáž, doprava - 52 % z celkové stavby</t>
  </si>
  <si>
    <t xml:space="preserve">"buňka 2,5x5,0m"  2*0,52</t>
  </si>
  <si>
    <t>032803000</t>
  </si>
  <si>
    <t>Ostatní vybavení staveniště</t>
  </si>
  <si>
    <t>-1303873450</t>
  </si>
  <si>
    <t>Ostatní vybavení staveniště - ochrana stávajících kamer a čidel EZS</t>
  </si>
  <si>
    <t>034103000</t>
  </si>
  <si>
    <t>Oplocení staveniště</t>
  </si>
  <si>
    <t>214750942</t>
  </si>
  <si>
    <t xml:space="preserve"> - oplocení staveniště - zřírení, pronájem 14 měsíců, demontáž, doprava - 52% z celkové stavby</t>
  </si>
  <si>
    <t>brána 5,0x1,8 m</t>
  </si>
  <si>
    <t>5*0,52</t>
  </si>
  <si>
    <t>(12,4+20,0)*0,52</t>
  </si>
  <si>
    <t>034503000</t>
  </si>
  <si>
    <t>Informační tabule na staveništi</t>
  </si>
  <si>
    <t>837059435</t>
  </si>
  <si>
    <t xml:space="preserve">dodání,osazení , demontáž, 2x  doprava dočasného billboardu 2100 x 2200 mm s grafikou vytvořenou v generátoru nástrojů povinné publicity ESIF</t>
  </si>
  <si>
    <t>VRN4</t>
  </si>
  <si>
    <t>Inženýrská činnost</t>
  </si>
  <si>
    <t>045002000</t>
  </si>
  <si>
    <t>Kompletační a koordinační činnost</t>
  </si>
  <si>
    <t>-1871144423</t>
  </si>
  <si>
    <t>VRN5</t>
  </si>
  <si>
    <t>Finanční náklady</t>
  </si>
  <si>
    <t>053002000</t>
  </si>
  <si>
    <t>Poplatky</t>
  </si>
  <si>
    <t>m2/měsíc</t>
  </si>
  <si>
    <t>-1768466357</t>
  </si>
  <si>
    <t>Poplatky - zábor pozemku</t>
  </si>
  <si>
    <t>pro buňky - 3 měsíce - 52% z celkové stavby</t>
  </si>
  <si>
    <t>2,5*5,0*2*3*0,52</t>
  </si>
  <si>
    <t>VRN6</t>
  </si>
  <si>
    <t>Územní vlivy</t>
  </si>
  <si>
    <t>065002000</t>
  </si>
  <si>
    <t>Mimostaveništní doprava materiálů</t>
  </si>
  <si>
    <t>285895004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</si>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</sst>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29.28" customHeight="1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7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28</v>
      </c>
      <c r="AL9" s="25"/>
      <c r="AM9" s="25"/>
      <c r="AN9" s="37" t="s">
        <v>29</v>
      </c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31</v>
      </c>
      <c r="AL10" s="25"/>
      <c r="AM10" s="25"/>
      <c r="AN10" s="30" t="s">
        <v>32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34</v>
      </c>
      <c r="AL11" s="25"/>
      <c r="AM11" s="25"/>
      <c r="AN11" s="30" t="s">
        <v>32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31</v>
      </c>
      <c r="AL13" s="25"/>
      <c r="AM13" s="25"/>
      <c r="AN13" s="38" t="s">
        <v>36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8" t="s">
        <v>36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5" t="s">
        <v>34</v>
      </c>
      <c r="AL14" s="25"/>
      <c r="AM14" s="25"/>
      <c r="AN14" s="38" t="s">
        <v>36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31</v>
      </c>
      <c r="AL16" s="25"/>
      <c r="AM16" s="25"/>
      <c r="AN16" s="30" t="s">
        <v>32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34</v>
      </c>
      <c r="AL17" s="25"/>
      <c r="AM17" s="25"/>
      <c r="AN17" s="30" t="s">
        <v>32</v>
      </c>
      <c r="AO17" s="25"/>
      <c r="AP17" s="25"/>
      <c r="AQ17" s="25"/>
      <c r="AR17" s="23"/>
      <c r="BE17" s="34"/>
      <c r="BS17" s="20" t="s">
        <v>39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40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31</v>
      </c>
      <c r="AL19" s="25"/>
      <c r="AM19" s="25"/>
      <c r="AN19" s="30" t="s">
        <v>32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41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34</v>
      </c>
      <c r="AL20" s="25"/>
      <c r="AM20" s="25"/>
      <c r="AN20" s="30" t="s">
        <v>32</v>
      </c>
      <c r="AO20" s="25"/>
      <c r="AP20" s="25"/>
      <c r="AQ20" s="25"/>
      <c r="AR20" s="23"/>
      <c r="BE20" s="34"/>
      <c r="BS20" s="20" t="s">
        <v>39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40" t="s">
        <v>43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5"/>
      <c r="AQ25" s="25"/>
      <c r="AR25" s="23"/>
      <c r="BE25" s="34"/>
    </row>
    <row r="26" s="2" customFormat="1" ht="25.92" customHeight="1">
      <c r="A26" s="42"/>
      <c r="B26" s="43"/>
      <c r="C26" s="44"/>
      <c r="D26" s="45" t="s">
        <v>44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4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4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45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46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47</v>
      </c>
      <c r="AL28" s="49"/>
      <c r="AM28" s="49"/>
      <c r="AN28" s="49"/>
      <c r="AO28" s="49"/>
      <c r="AP28" s="44"/>
      <c r="AQ28" s="44"/>
      <c r="AR28" s="48"/>
      <c r="BE28" s="34"/>
    </row>
    <row r="29" s="3" customFormat="1" ht="14.4" customHeight="1">
      <c r="A29" s="3"/>
      <c r="B29" s="50"/>
      <c r="C29" s="51"/>
      <c r="D29" s="35" t="s">
        <v>48</v>
      </c>
      <c r="E29" s="51"/>
      <c r="F29" s="35" t="s">
        <v>49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5" t="s">
        <v>50</v>
      </c>
      <c r="G30" s="51"/>
      <c r="H30" s="51"/>
      <c r="I30" s="51"/>
      <c r="J30" s="51"/>
      <c r="K30" s="51"/>
      <c r="L30" s="52">
        <v>0.14999999999999999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5" t="s">
        <v>51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5" t="s">
        <v>52</v>
      </c>
      <c r="G32" s="51"/>
      <c r="H32" s="51"/>
      <c r="I32" s="51"/>
      <c r="J32" s="51"/>
      <c r="K32" s="51"/>
      <c r="L32" s="52">
        <v>0.14999999999999999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5" t="s">
        <v>53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54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55</v>
      </c>
      <c r="U35" s="58"/>
      <c r="V35" s="58"/>
      <c r="W35" s="58"/>
      <c r="X35" s="60" t="s">
        <v>56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6" t="s">
        <v>57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07-22-SO-02-A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Revitalizace areálu Sokolovského zámku-Stavební úpravy SV a části SZ křídla - A - ITIKA (dotce)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5" t="s">
        <v>22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Sokolov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5" t="s">
        <v>24</v>
      </c>
      <c r="AJ47" s="44"/>
      <c r="AK47" s="44"/>
      <c r="AL47" s="44"/>
      <c r="AM47" s="76" t="str">
        <f>IF(AN8= "","",AN8)</f>
        <v>10. 6. 2024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25.65" customHeight="1">
      <c r="A49" s="42"/>
      <c r="B49" s="43"/>
      <c r="C49" s="35" t="s">
        <v>30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>Muzeum Sokolov p.o.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5" t="s">
        <v>37</v>
      </c>
      <c r="AJ49" s="44"/>
      <c r="AK49" s="44"/>
      <c r="AL49" s="44"/>
      <c r="AM49" s="77" t="str">
        <f>IF(E17="","",E17)</f>
        <v>JURICA a.s. - Ateliér Sokolov</v>
      </c>
      <c r="AN49" s="68"/>
      <c r="AO49" s="68"/>
      <c r="AP49" s="68"/>
      <c r="AQ49" s="44"/>
      <c r="AR49" s="48"/>
      <c r="AS49" s="78" t="s">
        <v>58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15.15" customHeight="1">
      <c r="A50" s="42"/>
      <c r="B50" s="43"/>
      <c r="C50" s="35" t="s">
        <v>35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5" t="s">
        <v>40</v>
      </c>
      <c r="AJ50" s="44"/>
      <c r="AK50" s="44"/>
      <c r="AL50" s="44"/>
      <c r="AM50" s="77" t="str">
        <f>IF(E20="","",E20)</f>
        <v>Eva Marková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59</v>
      </c>
      <c r="D52" s="91"/>
      <c r="E52" s="91"/>
      <c r="F52" s="91"/>
      <c r="G52" s="91"/>
      <c r="H52" s="92"/>
      <c r="I52" s="93" t="s">
        <v>60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61</v>
      </c>
      <c r="AH52" s="91"/>
      <c r="AI52" s="91"/>
      <c r="AJ52" s="91"/>
      <c r="AK52" s="91"/>
      <c r="AL52" s="91"/>
      <c r="AM52" s="91"/>
      <c r="AN52" s="93" t="s">
        <v>62</v>
      </c>
      <c r="AO52" s="91"/>
      <c r="AP52" s="91"/>
      <c r="AQ52" s="95" t="s">
        <v>63</v>
      </c>
      <c r="AR52" s="48"/>
      <c r="AS52" s="96" t="s">
        <v>64</v>
      </c>
      <c r="AT52" s="97" t="s">
        <v>65</v>
      </c>
      <c r="AU52" s="97" t="s">
        <v>66</v>
      </c>
      <c r="AV52" s="97" t="s">
        <v>67</v>
      </c>
      <c r="AW52" s="97" t="s">
        <v>68</v>
      </c>
      <c r="AX52" s="97" t="s">
        <v>69</v>
      </c>
      <c r="AY52" s="97" t="s">
        <v>70</v>
      </c>
      <c r="AZ52" s="97" t="s">
        <v>71</v>
      </c>
      <c r="BA52" s="97" t="s">
        <v>72</v>
      </c>
      <c r="BB52" s="97" t="s">
        <v>73</v>
      </c>
      <c r="BC52" s="97" t="s">
        <v>74</v>
      </c>
      <c r="BD52" s="98" t="s">
        <v>75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76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ROUND(SUM(AG55:AG63),2)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32</v>
      </c>
      <c r="AR54" s="108"/>
      <c r="AS54" s="109">
        <f>ROUND(SUM(AS55:AS63),2)</f>
        <v>0</v>
      </c>
      <c r="AT54" s="110">
        <f>ROUND(SUM(AV54:AW54),2)</f>
        <v>0</v>
      </c>
      <c r="AU54" s="111">
        <f>ROUND(SUM(AU55:AU63),5)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ROUND(SUM(AZ55:AZ63),2)</f>
        <v>0</v>
      </c>
      <c r="BA54" s="110">
        <f>ROUND(SUM(BA55:BA63),2)</f>
        <v>0</v>
      </c>
      <c r="BB54" s="110">
        <f>ROUND(SUM(BB55:BB63),2)</f>
        <v>0</v>
      </c>
      <c r="BC54" s="110">
        <f>ROUND(SUM(BC55:BC63),2)</f>
        <v>0</v>
      </c>
      <c r="BD54" s="112">
        <f>ROUND(SUM(BD55:BD63),2)</f>
        <v>0</v>
      </c>
      <c r="BE54" s="6"/>
      <c r="BS54" s="113" t="s">
        <v>77</v>
      </c>
      <c r="BT54" s="113" t="s">
        <v>78</v>
      </c>
      <c r="BU54" s="114" t="s">
        <v>79</v>
      </c>
      <c r="BV54" s="113" t="s">
        <v>80</v>
      </c>
      <c r="BW54" s="113" t="s">
        <v>5</v>
      </c>
      <c r="BX54" s="113" t="s">
        <v>81</v>
      </c>
      <c r="CL54" s="113" t="s">
        <v>19</v>
      </c>
    </row>
    <row r="55" s="7" customFormat="1" ht="24.75" customHeight="1">
      <c r="A55" s="115" t="s">
        <v>82</v>
      </c>
      <c r="B55" s="116"/>
      <c r="C55" s="117"/>
      <c r="D55" s="118" t="s">
        <v>83</v>
      </c>
      <c r="E55" s="118"/>
      <c r="F55" s="118"/>
      <c r="G55" s="118"/>
      <c r="H55" s="118"/>
      <c r="I55" s="119"/>
      <c r="J55" s="118" t="s">
        <v>84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'02-D.1.1-ARS - Architekto...'!J30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85</v>
      </c>
      <c r="AR55" s="122"/>
      <c r="AS55" s="123">
        <v>0</v>
      </c>
      <c r="AT55" s="124">
        <f>ROUND(SUM(AV55:AW55),2)</f>
        <v>0</v>
      </c>
      <c r="AU55" s="125">
        <f>'02-D.1.1-ARS - Architekto...'!P100</f>
        <v>0</v>
      </c>
      <c r="AV55" s="124">
        <f>'02-D.1.1-ARS - Architekto...'!J33</f>
        <v>0</v>
      </c>
      <c r="AW55" s="124">
        <f>'02-D.1.1-ARS - Architekto...'!J34</f>
        <v>0</v>
      </c>
      <c r="AX55" s="124">
        <f>'02-D.1.1-ARS - Architekto...'!J35</f>
        <v>0</v>
      </c>
      <c r="AY55" s="124">
        <f>'02-D.1.1-ARS - Architekto...'!J36</f>
        <v>0</v>
      </c>
      <c r="AZ55" s="124">
        <f>'02-D.1.1-ARS - Architekto...'!F33</f>
        <v>0</v>
      </c>
      <c r="BA55" s="124">
        <f>'02-D.1.1-ARS - Architekto...'!F34</f>
        <v>0</v>
      </c>
      <c r="BB55" s="124">
        <f>'02-D.1.1-ARS - Architekto...'!F35</f>
        <v>0</v>
      </c>
      <c r="BC55" s="124">
        <f>'02-D.1.1-ARS - Architekto...'!F36</f>
        <v>0</v>
      </c>
      <c r="BD55" s="126">
        <f>'02-D.1.1-ARS - Architekto...'!F37</f>
        <v>0</v>
      </c>
      <c r="BE55" s="7"/>
      <c r="BT55" s="127" t="s">
        <v>86</v>
      </c>
      <c r="BV55" s="127" t="s">
        <v>80</v>
      </c>
      <c r="BW55" s="127" t="s">
        <v>87</v>
      </c>
      <c r="BX55" s="127" t="s">
        <v>5</v>
      </c>
      <c r="CL55" s="127" t="s">
        <v>19</v>
      </c>
      <c r="CM55" s="127" t="s">
        <v>88</v>
      </c>
    </row>
    <row r="56" s="7" customFormat="1" ht="24.75" customHeight="1">
      <c r="A56" s="115" t="s">
        <v>82</v>
      </c>
      <c r="B56" s="116"/>
      <c r="C56" s="117"/>
      <c r="D56" s="118" t="s">
        <v>89</v>
      </c>
      <c r="E56" s="118"/>
      <c r="F56" s="118"/>
      <c r="G56" s="118"/>
      <c r="H56" s="118"/>
      <c r="I56" s="119"/>
      <c r="J56" s="118" t="s">
        <v>90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'02-D.1.1-MOB - Mobiliář'!J30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85</v>
      </c>
      <c r="AR56" s="122"/>
      <c r="AS56" s="123">
        <v>0</v>
      </c>
      <c r="AT56" s="124">
        <f>ROUND(SUM(AV56:AW56),2)</f>
        <v>0</v>
      </c>
      <c r="AU56" s="125">
        <f>'02-D.1.1-MOB - Mobiliář'!P80</f>
        <v>0</v>
      </c>
      <c r="AV56" s="124">
        <f>'02-D.1.1-MOB - Mobiliář'!J33</f>
        <v>0</v>
      </c>
      <c r="AW56" s="124">
        <f>'02-D.1.1-MOB - Mobiliář'!J34</f>
        <v>0</v>
      </c>
      <c r="AX56" s="124">
        <f>'02-D.1.1-MOB - Mobiliář'!J35</f>
        <v>0</v>
      </c>
      <c r="AY56" s="124">
        <f>'02-D.1.1-MOB - Mobiliář'!J36</f>
        <v>0</v>
      </c>
      <c r="AZ56" s="124">
        <f>'02-D.1.1-MOB - Mobiliář'!F33</f>
        <v>0</v>
      </c>
      <c r="BA56" s="124">
        <f>'02-D.1.1-MOB - Mobiliář'!F34</f>
        <v>0</v>
      </c>
      <c r="BB56" s="124">
        <f>'02-D.1.1-MOB - Mobiliář'!F35</f>
        <v>0</v>
      </c>
      <c r="BC56" s="124">
        <f>'02-D.1.1-MOB - Mobiliář'!F36</f>
        <v>0</v>
      </c>
      <c r="BD56" s="126">
        <f>'02-D.1.1-MOB - Mobiliář'!F37</f>
        <v>0</v>
      </c>
      <c r="BE56" s="7"/>
      <c r="BT56" s="127" t="s">
        <v>86</v>
      </c>
      <c r="BV56" s="127" t="s">
        <v>80</v>
      </c>
      <c r="BW56" s="127" t="s">
        <v>91</v>
      </c>
      <c r="BX56" s="127" t="s">
        <v>5</v>
      </c>
      <c r="CL56" s="127" t="s">
        <v>19</v>
      </c>
      <c r="CM56" s="127" t="s">
        <v>88</v>
      </c>
    </row>
    <row r="57" s="7" customFormat="1" ht="37.5" customHeight="1">
      <c r="A57" s="115" t="s">
        <v>82</v>
      </c>
      <c r="B57" s="116"/>
      <c r="C57" s="117"/>
      <c r="D57" s="118" t="s">
        <v>92</v>
      </c>
      <c r="E57" s="118"/>
      <c r="F57" s="118"/>
      <c r="G57" s="118"/>
      <c r="H57" s="118"/>
      <c r="I57" s="119"/>
      <c r="J57" s="118" t="s">
        <v>93</v>
      </c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20">
        <f>'02-D.1.4.1-EL - Elektroin...'!J30</f>
        <v>0</v>
      </c>
      <c r="AH57" s="119"/>
      <c r="AI57" s="119"/>
      <c r="AJ57" s="119"/>
      <c r="AK57" s="119"/>
      <c r="AL57" s="119"/>
      <c r="AM57" s="119"/>
      <c r="AN57" s="120">
        <f>SUM(AG57,AT57)</f>
        <v>0</v>
      </c>
      <c r="AO57" s="119"/>
      <c r="AP57" s="119"/>
      <c r="AQ57" s="121" t="s">
        <v>85</v>
      </c>
      <c r="AR57" s="122"/>
      <c r="AS57" s="123">
        <v>0</v>
      </c>
      <c r="AT57" s="124">
        <f>ROUND(SUM(AV57:AW57),2)</f>
        <v>0</v>
      </c>
      <c r="AU57" s="125">
        <f>'02-D.1.4.1-EL - Elektroin...'!P81</f>
        <v>0</v>
      </c>
      <c r="AV57" s="124">
        <f>'02-D.1.4.1-EL - Elektroin...'!J33</f>
        <v>0</v>
      </c>
      <c r="AW57" s="124">
        <f>'02-D.1.4.1-EL - Elektroin...'!J34</f>
        <v>0</v>
      </c>
      <c r="AX57" s="124">
        <f>'02-D.1.4.1-EL - Elektroin...'!J35</f>
        <v>0</v>
      </c>
      <c r="AY57" s="124">
        <f>'02-D.1.4.1-EL - Elektroin...'!J36</f>
        <v>0</v>
      </c>
      <c r="AZ57" s="124">
        <f>'02-D.1.4.1-EL - Elektroin...'!F33</f>
        <v>0</v>
      </c>
      <c r="BA57" s="124">
        <f>'02-D.1.4.1-EL - Elektroin...'!F34</f>
        <v>0</v>
      </c>
      <c r="BB57" s="124">
        <f>'02-D.1.4.1-EL - Elektroin...'!F35</f>
        <v>0</v>
      </c>
      <c r="BC57" s="124">
        <f>'02-D.1.4.1-EL - Elektroin...'!F36</f>
        <v>0</v>
      </c>
      <c r="BD57" s="126">
        <f>'02-D.1.4.1-EL - Elektroin...'!F37</f>
        <v>0</v>
      </c>
      <c r="BE57" s="7"/>
      <c r="BT57" s="127" t="s">
        <v>86</v>
      </c>
      <c r="BV57" s="127" t="s">
        <v>80</v>
      </c>
      <c r="BW57" s="127" t="s">
        <v>94</v>
      </c>
      <c r="BX57" s="127" t="s">
        <v>5</v>
      </c>
      <c r="CL57" s="127" t="s">
        <v>19</v>
      </c>
      <c r="CM57" s="127" t="s">
        <v>88</v>
      </c>
    </row>
    <row r="58" s="7" customFormat="1" ht="37.5" customHeight="1">
      <c r="A58" s="115" t="s">
        <v>82</v>
      </c>
      <c r="B58" s="116"/>
      <c r="C58" s="117"/>
      <c r="D58" s="118" t="s">
        <v>95</v>
      </c>
      <c r="E58" s="118"/>
      <c r="F58" s="118"/>
      <c r="G58" s="118"/>
      <c r="H58" s="118"/>
      <c r="I58" s="119"/>
      <c r="J58" s="118" t="s">
        <v>96</v>
      </c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20">
        <f>'02-D.1.4.2-ZTI - Zdravotn...'!J30</f>
        <v>0</v>
      </c>
      <c r="AH58" s="119"/>
      <c r="AI58" s="119"/>
      <c r="AJ58" s="119"/>
      <c r="AK58" s="119"/>
      <c r="AL58" s="119"/>
      <c r="AM58" s="119"/>
      <c r="AN58" s="120">
        <f>SUM(AG58,AT58)</f>
        <v>0</v>
      </c>
      <c r="AO58" s="119"/>
      <c r="AP58" s="119"/>
      <c r="AQ58" s="121" t="s">
        <v>85</v>
      </c>
      <c r="AR58" s="122"/>
      <c r="AS58" s="123">
        <v>0</v>
      </c>
      <c r="AT58" s="124">
        <f>ROUND(SUM(AV58:AW58),2)</f>
        <v>0</v>
      </c>
      <c r="AU58" s="125">
        <f>'02-D.1.4.2-ZTI - Zdravotn...'!P89</f>
        <v>0</v>
      </c>
      <c r="AV58" s="124">
        <f>'02-D.1.4.2-ZTI - Zdravotn...'!J33</f>
        <v>0</v>
      </c>
      <c r="AW58" s="124">
        <f>'02-D.1.4.2-ZTI - Zdravotn...'!J34</f>
        <v>0</v>
      </c>
      <c r="AX58" s="124">
        <f>'02-D.1.4.2-ZTI - Zdravotn...'!J35</f>
        <v>0</v>
      </c>
      <c r="AY58" s="124">
        <f>'02-D.1.4.2-ZTI - Zdravotn...'!J36</f>
        <v>0</v>
      </c>
      <c r="AZ58" s="124">
        <f>'02-D.1.4.2-ZTI - Zdravotn...'!F33</f>
        <v>0</v>
      </c>
      <c r="BA58" s="124">
        <f>'02-D.1.4.2-ZTI - Zdravotn...'!F34</f>
        <v>0</v>
      </c>
      <c r="BB58" s="124">
        <f>'02-D.1.4.2-ZTI - Zdravotn...'!F35</f>
        <v>0</v>
      </c>
      <c r="BC58" s="124">
        <f>'02-D.1.4.2-ZTI - Zdravotn...'!F36</f>
        <v>0</v>
      </c>
      <c r="BD58" s="126">
        <f>'02-D.1.4.2-ZTI - Zdravotn...'!F37</f>
        <v>0</v>
      </c>
      <c r="BE58" s="7"/>
      <c r="BT58" s="127" t="s">
        <v>86</v>
      </c>
      <c r="BV58" s="127" t="s">
        <v>80</v>
      </c>
      <c r="BW58" s="127" t="s">
        <v>97</v>
      </c>
      <c r="BX58" s="127" t="s">
        <v>5</v>
      </c>
      <c r="CL58" s="127" t="s">
        <v>19</v>
      </c>
      <c r="CM58" s="127" t="s">
        <v>88</v>
      </c>
    </row>
    <row r="59" s="7" customFormat="1" ht="37.5" customHeight="1">
      <c r="A59" s="115" t="s">
        <v>82</v>
      </c>
      <c r="B59" s="116"/>
      <c r="C59" s="117"/>
      <c r="D59" s="118" t="s">
        <v>98</v>
      </c>
      <c r="E59" s="118"/>
      <c r="F59" s="118"/>
      <c r="G59" s="118"/>
      <c r="H59" s="118"/>
      <c r="I59" s="119"/>
      <c r="J59" s="118" t="s">
        <v>99</v>
      </c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20">
        <f>'02-D.1.4.3-VZT - Vzduchot...'!J30</f>
        <v>0</v>
      </c>
      <c r="AH59" s="119"/>
      <c r="AI59" s="119"/>
      <c r="AJ59" s="119"/>
      <c r="AK59" s="119"/>
      <c r="AL59" s="119"/>
      <c r="AM59" s="119"/>
      <c r="AN59" s="120">
        <f>SUM(AG59,AT59)</f>
        <v>0</v>
      </c>
      <c r="AO59" s="119"/>
      <c r="AP59" s="119"/>
      <c r="AQ59" s="121" t="s">
        <v>85</v>
      </c>
      <c r="AR59" s="122"/>
      <c r="AS59" s="123">
        <v>0</v>
      </c>
      <c r="AT59" s="124">
        <f>ROUND(SUM(AV59:AW59),2)</f>
        <v>0</v>
      </c>
      <c r="AU59" s="125">
        <f>'02-D.1.4.3-VZT - Vzduchot...'!P81</f>
        <v>0</v>
      </c>
      <c r="AV59" s="124">
        <f>'02-D.1.4.3-VZT - Vzduchot...'!J33</f>
        <v>0</v>
      </c>
      <c r="AW59" s="124">
        <f>'02-D.1.4.3-VZT - Vzduchot...'!J34</f>
        <v>0</v>
      </c>
      <c r="AX59" s="124">
        <f>'02-D.1.4.3-VZT - Vzduchot...'!J35</f>
        <v>0</v>
      </c>
      <c r="AY59" s="124">
        <f>'02-D.1.4.3-VZT - Vzduchot...'!J36</f>
        <v>0</v>
      </c>
      <c r="AZ59" s="124">
        <f>'02-D.1.4.3-VZT - Vzduchot...'!F33</f>
        <v>0</v>
      </c>
      <c r="BA59" s="124">
        <f>'02-D.1.4.3-VZT - Vzduchot...'!F34</f>
        <v>0</v>
      </c>
      <c r="BB59" s="124">
        <f>'02-D.1.4.3-VZT - Vzduchot...'!F35</f>
        <v>0</v>
      </c>
      <c r="BC59" s="124">
        <f>'02-D.1.4.3-VZT - Vzduchot...'!F36</f>
        <v>0</v>
      </c>
      <c r="BD59" s="126">
        <f>'02-D.1.4.3-VZT - Vzduchot...'!F37</f>
        <v>0</v>
      </c>
      <c r="BE59" s="7"/>
      <c r="BT59" s="127" t="s">
        <v>86</v>
      </c>
      <c r="BV59" s="127" t="s">
        <v>80</v>
      </c>
      <c r="BW59" s="127" t="s">
        <v>100</v>
      </c>
      <c r="BX59" s="127" t="s">
        <v>5</v>
      </c>
      <c r="CL59" s="127" t="s">
        <v>32</v>
      </c>
      <c r="CM59" s="127" t="s">
        <v>88</v>
      </c>
    </row>
    <row r="60" s="7" customFormat="1" ht="37.5" customHeight="1">
      <c r="A60" s="115" t="s">
        <v>82</v>
      </c>
      <c r="B60" s="116"/>
      <c r="C60" s="117"/>
      <c r="D60" s="118" t="s">
        <v>101</v>
      </c>
      <c r="E60" s="118"/>
      <c r="F60" s="118"/>
      <c r="G60" s="118"/>
      <c r="H60" s="118"/>
      <c r="I60" s="119"/>
      <c r="J60" s="118" t="s">
        <v>102</v>
      </c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20">
        <f>'02-D.1.4.4-VYT - Vytápění'!J30</f>
        <v>0</v>
      </c>
      <c r="AH60" s="119"/>
      <c r="AI60" s="119"/>
      <c r="AJ60" s="119"/>
      <c r="AK60" s="119"/>
      <c r="AL60" s="119"/>
      <c r="AM60" s="119"/>
      <c r="AN60" s="120">
        <f>SUM(AG60,AT60)</f>
        <v>0</v>
      </c>
      <c r="AO60" s="119"/>
      <c r="AP60" s="119"/>
      <c r="AQ60" s="121" t="s">
        <v>85</v>
      </c>
      <c r="AR60" s="122"/>
      <c r="AS60" s="123">
        <v>0</v>
      </c>
      <c r="AT60" s="124">
        <f>ROUND(SUM(AV60:AW60),2)</f>
        <v>0</v>
      </c>
      <c r="AU60" s="125">
        <f>'02-D.1.4.4-VYT - Vytápění'!P86</f>
        <v>0</v>
      </c>
      <c r="AV60" s="124">
        <f>'02-D.1.4.4-VYT - Vytápění'!J33</f>
        <v>0</v>
      </c>
      <c r="AW60" s="124">
        <f>'02-D.1.4.4-VYT - Vytápění'!J34</f>
        <v>0</v>
      </c>
      <c r="AX60" s="124">
        <f>'02-D.1.4.4-VYT - Vytápění'!J35</f>
        <v>0</v>
      </c>
      <c r="AY60" s="124">
        <f>'02-D.1.4.4-VYT - Vytápění'!J36</f>
        <v>0</v>
      </c>
      <c r="AZ60" s="124">
        <f>'02-D.1.4.4-VYT - Vytápění'!F33</f>
        <v>0</v>
      </c>
      <c r="BA60" s="124">
        <f>'02-D.1.4.4-VYT - Vytápění'!F34</f>
        <v>0</v>
      </c>
      <c r="BB60" s="124">
        <f>'02-D.1.4.4-VYT - Vytápění'!F35</f>
        <v>0</v>
      </c>
      <c r="BC60" s="124">
        <f>'02-D.1.4.4-VYT - Vytápění'!F36</f>
        <v>0</v>
      </c>
      <c r="BD60" s="126">
        <f>'02-D.1.4.4-VYT - Vytápění'!F37</f>
        <v>0</v>
      </c>
      <c r="BE60" s="7"/>
      <c r="BT60" s="127" t="s">
        <v>86</v>
      </c>
      <c r="BV60" s="127" t="s">
        <v>80</v>
      </c>
      <c r="BW60" s="127" t="s">
        <v>103</v>
      </c>
      <c r="BX60" s="127" t="s">
        <v>5</v>
      </c>
      <c r="CL60" s="127" t="s">
        <v>19</v>
      </c>
      <c r="CM60" s="127" t="s">
        <v>88</v>
      </c>
    </row>
    <row r="61" s="7" customFormat="1" ht="37.5" customHeight="1">
      <c r="A61" s="115" t="s">
        <v>82</v>
      </c>
      <c r="B61" s="116"/>
      <c r="C61" s="117"/>
      <c r="D61" s="118" t="s">
        <v>104</v>
      </c>
      <c r="E61" s="118"/>
      <c r="F61" s="118"/>
      <c r="G61" s="118"/>
      <c r="H61" s="118"/>
      <c r="I61" s="119"/>
      <c r="J61" s="118" t="s">
        <v>105</v>
      </c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20">
        <f>'02-D.1.4.5-SLA - Slaboproud'!J30</f>
        <v>0</v>
      </c>
      <c r="AH61" s="119"/>
      <c r="AI61" s="119"/>
      <c r="AJ61" s="119"/>
      <c r="AK61" s="119"/>
      <c r="AL61" s="119"/>
      <c r="AM61" s="119"/>
      <c r="AN61" s="120">
        <f>SUM(AG61,AT61)</f>
        <v>0</v>
      </c>
      <c r="AO61" s="119"/>
      <c r="AP61" s="119"/>
      <c r="AQ61" s="121" t="s">
        <v>85</v>
      </c>
      <c r="AR61" s="122"/>
      <c r="AS61" s="123">
        <v>0</v>
      </c>
      <c r="AT61" s="124">
        <f>ROUND(SUM(AV61:AW61),2)</f>
        <v>0</v>
      </c>
      <c r="AU61" s="125">
        <f>'02-D.1.4.5-SLA - Slaboproud'!P80</f>
        <v>0</v>
      </c>
      <c r="AV61" s="124">
        <f>'02-D.1.4.5-SLA - Slaboproud'!J33</f>
        <v>0</v>
      </c>
      <c r="AW61" s="124">
        <f>'02-D.1.4.5-SLA - Slaboproud'!J34</f>
        <v>0</v>
      </c>
      <c r="AX61" s="124">
        <f>'02-D.1.4.5-SLA - Slaboproud'!J35</f>
        <v>0</v>
      </c>
      <c r="AY61" s="124">
        <f>'02-D.1.4.5-SLA - Slaboproud'!J36</f>
        <v>0</v>
      </c>
      <c r="AZ61" s="124">
        <f>'02-D.1.4.5-SLA - Slaboproud'!F33</f>
        <v>0</v>
      </c>
      <c r="BA61" s="124">
        <f>'02-D.1.4.5-SLA - Slaboproud'!F34</f>
        <v>0</v>
      </c>
      <c r="BB61" s="124">
        <f>'02-D.1.4.5-SLA - Slaboproud'!F35</f>
        <v>0</v>
      </c>
      <c r="BC61" s="124">
        <f>'02-D.1.4.5-SLA - Slaboproud'!F36</f>
        <v>0</v>
      </c>
      <c r="BD61" s="126">
        <f>'02-D.1.4.5-SLA - Slaboproud'!F37</f>
        <v>0</v>
      </c>
      <c r="BE61" s="7"/>
      <c r="BT61" s="127" t="s">
        <v>86</v>
      </c>
      <c r="BV61" s="127" t="s">
        <v>80</v>
      </c>
      <c r="BW61" s="127" t="s">
        <v>106</v>
      </c>
      <c r="BX61" s="127" t="s">
        <v>5</v>
      </c>
      <c r="CL61" s="127" t="s">
        <v>32</v>
      </c>
      <c r="CM61" s="127" t="s">
        <v>88</v>
      </c>
    </row>
    <row r="62" s="7" customFormat="1" ht="37.5" customHeight="1">
      <c r="A62" s="115" t="s">
        <v>82</v>
      </c>
      <c r="B62" s="116"/>
      <c r="C62" s="117"/>
      <c r="D62" s="118" t="s">
        <v>107</v>
      </c>
      <c r="E62" s="118"/>
      <c r="F62" s="118"/>
      <c r="G62" s="118"/>
      <c r="H62" s="118"/>
      <c r="I62" s="119"/>
      <c r="J62" s="118" t="s">
        <v>108</v>
      </c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20">
        <f>'02-D.1.4.6-EPS - Elektric...'!J30</f>
        <v>0</v>
      </c>
      <c r="AH62" s="119"/>
      <c r="AI62" s="119"/>
      <c r="AJ62" s="119"/>
      <c r="AK62" s="119"/>
      <c r="AL62" s="119"/>
      <c r="AM62" s="119"/>
      <c r="AN62" s="120">
        <f>SUM(AG62,AT62)</f>
        <v>0</v>
      </c>
      <c r="AO62" s="119"/>
      <c r="AP62" s="119"/>
      <c r="AQ62" s="121" t="s">
        <v>85</v>
      </c>
      <c r="AR62" s="122"/>
      <c r="AS62" s="123">
        <v>0</v>
      </c>
      <c r="AT62" s="124">
        <f>ROUND(SUM(AV62:AW62),2)</f>
        <v>0</v>
      </c>
      <c r="AU62" s="125">
        <f>'02-D.1.4.6-EPS - Elektric...'!P80</f>
        <v>0</v>
      </c>
      <c r="AV62" s="124">
        <f>'02-D.1.4.6-EPS - Elektric...'!J33</f>
        <v>0</v>
      </c>
      <c r="AW62" s="124">
        <f>'02-D.1.4.6-EPS - Elektric...'!J34</f>
        <v>0</v>
      </c>
      <c r="AX62" s="124">
        <f>'02-D.1.4.6-EPS - Elektric...'!J35</f>
        <v>0</v>
      </c>
      <c r="AY62" s="124">
        <f>'02-D.1.4.6-EPS - Elektric...'!J36</f>
        <v>0</v>
      </c>
      <c r="AZ62" s="124">
        <f>'02-D.1.4.6-EPS - Elektric...'!F33</f>
        <v>0</v>
      </c>
      <c r="BA62" s="124">
        <f>'02-D.1.4.6-EPS - Elektric...'!F34</f>
        <v>0</v>
      </c>
      <c r="BB62" s="124">
        <f>'02-D.1.4.6-EPS - Elektric...'!F35</f>
        <v>0</v>
      </c>
      <c r="BC62" s="124">
        <f>'02-D.1.4.6-EPS - Elektric...'!F36</f>
        <v>0</v>
      </c>
      <c r="BD62" s="126">
        <f>'02-D.1.4.6-EPS - Elektric...'!F37</f>
        <v>0</v>
      </c>
      <c r="BE62" s="7"/>
      <c r="BT62" s="127" t="s">
        <v>86</v>
      </c>
      <c r="BV62" s="127" t="s">
        <v>80</v>
      </c>
      <c r="BW62" s="127" t="s">
        <v>109</v>
      </c>
      <c r="BX62" s="127" t="s">
        <v>5</v>
      </c>
      <c r="CL62" s="127" t="s">
        <v>32</v>
      </c>
      <c r="CM62" s="127" t="s">
        <v>88</v>
      </c>
    </row>
    <row r="63" s="7" customFormat="1" ht="16.5" customHeight="1">
      <c r="A63" s="115" t="s">
        <v>82</v>
      </c>
      <c r="B63" s="116"/>
      <c r="C63" s="117"/>
      <c r="D63" s="118" t="s">
        <v>110</v>
      </c>
      <c r="E63" s="118"/>
      <c r="F63" s="118"/>
      <c r="G63" s="118"/>
      <c r="H63" s="118"/>
      <c r="I63" s="119"/>
      <c r="J63" s="118" t="s">
        <v>111</v>
      </c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8"/>
      <c r="AF63" s="118"/>
      <c r="AG63" s="120">
        <f>'VRN - Vedlejší rozpočtové...'!J30</f>
        <v>0</v>
      </c>
      <c r="AH63" s="119"/>
      <c r="AI63" s="119"/>
      <c r="AJ63" s="119"/>
      <c r="AK63" s="119"/>
      <c r="AL63" s="119"/>
      <c r="AM63" s="119"/>
      <c r="AN63" s="120">
        <f>SUM(AG63,AT63)</f>
        <v>0</v>
      </c>
      <c r="AO63" s="119"/>
      <c r="AP63" s="119"/>
      <c r="AQ63" s="121" t="s">
        <v>85</v>
      </c>
      <c r="AR63" s="122"/>
      <c r="AS63" s="128">
        <v>0</v>
      </c>
      <c r="AT63" s="129">
        <f>ROUND(SUM(AV63:AW63),2)</f>
        <v>0</v>
      </c>
      <c r="AU63" s="130">
        <f>'VRN - Vedlejší rozpočtové...'!P85</f>
        <v>0</v>
      </c>
      <c r="AV63" s="129">
        <f>'VRN - Vedlejší rozpočtové...'!J33</f>
        <v>0</v>
      </c>
      <c r="AW63" s="129">
        <f>'VRN - Vedlejší rozpočtové...'!J34</f>
        <v>0</v>
      </c>
      <c r="AX63" s="129">
        <f>'VRN - Vedlejší rozpočtové...'!J35</f>
        <v>0</v>
      </c>
      <c r="AY63" s="129">
        <f>'VRN - Vedlejší rozpočtové...'!J36</f>
        <v>0</v>
      </c>
      <c r="AZ63" s="129">
        <f>'VRN - Vedlejší rozpočtové...'!F33</f>
        <v>0</v>
      </c>
      <c r="BA63" s="129">
        <f>'VRN - Vedlejší rozpočtové...'!F34</f>
        <v>0</v>
      </c>
      <c r="BB63" s="129">
        <f>'VRN - Vedlejší rozpočtové...'!F35</f>
        <v>0</v>
      </c>
      <c r="BC63" s="129">
        <f>'VRN - Vedlejší rozpočtové...'!F36</f>
        <v>0</v>
      </c>
      <c r="BD63" s="131">
        <f>'VRN - Vedlejší rozpočtové...'!F37</f>
        <v>0</v>
      </c>
      <c r="BE63" s="7"/>
      <c r="BT63" s="127" t="s">
        <v>86</v>
      </c>
      <c r="BV63" s="127" t="s">
        <v>80</v>
      </c>
      <c r="BW63" s="127" t="s">
        <v>112</v>
      </c>
      <c r="BX63" s="127" t="s">
        <v>5</v>
      </c>
      <c r="CL63" s="127" t="s">
        <v>32</v>
      </c>
      <c r="CM63" s="127" t="s">
        <v>88</v>
      </c>
    </row>
    <row r="64" s="2" customFormat="1" ht="30" customHeight="1">
      <c r="A64" s="42"/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8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</row>
    <row r="65" s="2" customFormat="1" ht="6.96" customHeight="1">
      <c r="A65" s="42"/>
      <c r="B65" s="63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48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</row>
  </sheetData>
  <sheetProtection sheet="1" formatColumns="0" formatRows="0" objects="1" scenarios="1" spinCount="100000" saltValue="bXLl0+YE5FaHtpcqNt50PoLXEd2iskKzSBFSczYxLUVQ6+7VBpdFsS57mLnL5MU4mJNE+3GigciQRc5sn3UZ9Q==" hashValue="Ajpq0igOokijg1UQzj54vwd8zL25SCrMxm5ubmzKh9LDX7733lu172hRmMHzJXqE/OadyEVKPCApwBBmGz1dEQ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2-D.1.1-ARS - Architekto...'!C2" display="/"/>
    <hyperlink ref="A56" location="'02-D.1.1-MOB - Mobiliář'!C2" display="/"/>
    <hyperlink ref="A57" location="'02-D.1.4.1-EL - Elektroin...'!C2" display="/"/>
    <hyperlink ref="A58" location="'02-D.1.4.2-ZTI - Zdravotn...'!C2" display="/"/>
    <hyperlink ref="A59" location="'02-D.1.4.3-VZT - Vzduchot...'!C2" display="/"/>
    <hyperlink ref="A60" location="'02-D.1.4.4-VYT - Vytápění'!C2" display="/"/>
    <hyperlink ref="A61" location="'02-D.1.4.5-SLA - Slaboproud'!C2" display="/"/>
    <hyperlink ref="A62" location="'02-D.1.4.6-EPS - Elektric...'!C2" display="/"/>
    <hyperlink ref="A63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- A - ITIKA (dotce)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2194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32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23.25" customHeight="1">
      <c r="A27" s="142"/>
      <c r="B27" s="143"/>
      <c r="C27" s="142"/>
      <c r="D27" s="142"/>
      <c r="E27" s="144" t="s">
        <v>2195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ROUND(J85,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ROUND((SUM(BE85:BE141)),  2)</f>
        <v>0</v>
      </c>
      <c r="G33" s="42"/>
      <c r="H33" s="42"/>
      <c r="I33" s="152">
        <v>0.20999999999999999</v>
      </c>
      <c r="J33" s="151">
        <f>ROUND(((SUM(BE85:BE141))*I33),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ROUND((SUM(BF85:BF141)),  2)</f>
        <v>0</v>
      </c>
      <c r="G34" s="42"/>
      <c r="H34" s="42"/>
      <c r="I34" s="152">
        <v>0.14999999999999999</v>
      </c>
      <c r="J34" s="151">
        <f>ROUND(((SUM(BF85:BF141))*I34),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ROUND((SUM(BG85:BG141)),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ROUND((SUM(BH85:BH141)),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ROUND((SUM(BI85:BI141)),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- A - ITIKA (dotce)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VRN - Vedlejší rozpočtové náklady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J85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2194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2196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2197</v>
      </c>
      <c r="E62" s="178"/>
      <c r="F62" s="178"/>
      <c r="G62" s="178"/>
      <c r="H62" s="178"/>
      <c r="I62" s="178"/>
      <c r="J62" s="179">
        <f>J101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2198</v>
      </c>
      <c r="E63" s="178"/>
      <c r="F63" s="178"/>
      <c r="G63" s="178"/>
      <c r="H63" s="178"/>
      <c r="I63" s="178"/>
      <c r="J63" s="179">
        <f>J130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2199</v>
      </c>
      <c r="E64" s="178"/>
      <c r="F64" s="178"/>
      <c r="G64" s="178"/>
      <c r="H64" s="178"/>
      <c r="I64" s="178"/>
      <c r="J64" s="179">
        <f>J133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2200</v>
      </c>
      <c r="E65" s="178"/>
      <c r="F65" s="178"/>
      <c r="G65" s="178"/>
      <c r="H65" s="178"/>
      <c r="I65" s="178"/>
      <c r="J65" s="179">
        <f>J139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2"/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6.96" customHeight="1">
      <c r="A67" s="42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71" s="2" customFormat="1" ht="6.96" customHeight="1">
      <c r="A71" s="42"/>
      <c r="B71" s="65"/>
      <c r="C71" s="66"/>
      <c r="D71" s="66"/>
      <c r="E71" s="66"/>
      <c r="F71" s="66"/>
      <c r="G71" s="66"/>
      <c r="H71" s="66"/>
      <c r="I71" s="66"/>
      <c r="J71" s="66"/>
      <c r="K71" s="66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24.96" customHeight="1">
      <c r="A72" s="42"/>
      <c r="B72" s="43"/>
      <c r="C72" s="26" t="s">
        <v>141</v>
      </c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16</v>
      </c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6.5" customHeight="1">
      <c r="A75" s="42"/>
      <c r="B75" s="43"/>
      <c r="C75" s="44"/>
      <c r="D75" s="44"/>
      <c r="E75" s="164" t="str">
        <f>E7</f>
        <v>Revitalizace areálu Sokolovského zámku-Stavební úpravy SV a části SZ křídla - A - ITIKA (dotce)</v>
      </c>
      <c r="F75" s="35"/>
      <c r="G75" s="35"/>
      <c r="H75" s="35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114</v>
      </c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6.5" customHeight="1">
      <c r="A77" s="42"/>
      <c r="B77" s="43"/>
      <c r="C77" s="44"/>
      <c r="D77" s="44"/>
      <c r="E77" s="73" t="str">
        <f>E9</f>
        <v>VRN - Vedlejší rozpočtové náklady</v>
      </c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22</v>
      </c>
      <c r="D79" s="44"/>
      <c r="E79" s="44"/>
      <c r="F79" s="30" t="str">
        <f>F12</f>
        <v>Sokolov</v>
      </c>
      <c r="G79" s="44"/>
      <c r="H79" s="44"/>
      <c r="I79" s="35" t="s">
        <v>24</v>
      </c>
      <c r="J79" s="76" t="str">
        <f>IF(J12="","",J12)</f>
        <v>10. 6. 2024</v>
      </c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25.65" customHeight="1">
      <c r="A81" s="42"/>
      <c r="B81" s="43"/>
      <c r="C81" s="35" t="s">
        <v>30</v>
      </c>
      <c r="D81" s="44"/>
      <c r="E81" s="44"/>
      <c r="F81" s="30" t="str">
        <f>E15</f>
        <v>Muzeum Sokolov p.o.</v>
      </c>
      <c r="G81" s="44"/>
      <c r="H81" s="44"/>
      <c r="I81" s="35" t="s">
        <v>37</v>
      </c>
      <c r="J81" s="40" t="str">
        <f>E21</f>
        <v>JURICA a.s. - Ateliér Sokolov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5.15" customHeight="1">
      <c r="A82" s="42"/>
      <c r="B82" s="43"/>
      <c r="C82" s="35" t="s">
        <v>35</v>
      </c>
      <c r="D82" s="44"/>
      <c r="E82" s="44"/>
      <c r="F82" s="30" t="str">
        <f>IF(E18="","",E18)</f>
        <v>Vyplň údaj</v>
      </c>
      <c r="G82" s="44"/>
      <c r="H82" s="44"/>
      <c r="I82" s="35" t="s">
        <v>40</v>
      </c>
      <c r="J82" s="40" t="str">
        <f>E24</f>
        <v>Eva Marková</v>
      </c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0.32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11" customFormat="1" ht="29.28" customHeight="1">
      <c r="A84" s="181"/>
      <c r="B84" s="182"/>
      <c r="C84" s="183" t="s">
        <v>142</v>
      </c>
      <c r="D84" s="184" t="s">
        <v>63</v>
      </c>
      <c r="E84" s="184" t="s">
        <v>59</v>
      </c>
      <c r="F84" s="184" t="s">
        <v>60</v>
      </c>
      <c r="G84" s="184" t="s">
        <v>143</v>
      </c>
      <c r="H84" s="184" t="s">
        <v>144</v>
      </c>
      <c r="I84" s="184" t="s">
        <v>145</v>
      </c>
      <c r="J84" s="184" t="s">
        <v>118</v>
      </c>
      <c r="K84" s="185" t="s">
        <v>146</v>
      </c>
      <c r="L84" s="186"/>
      <c r="M84" s="96" t="s">
        <v>32</v>
      </c>
      <c r="N84" s="97" t="s">
        <v>48</v>
      </c>
      <c r="O84" s="97" t="s">
        <v>147</v>
      </c>
      <c r="P84" s="97" t="s">
        <v>148</v>
      </c>
      <c r="Q84" s="97" t="s">
        <v>149</v>
      </c>
      <c r="R84" s="97" t="s">
        <v>150</v>
      </c>
      <c r="S84" s="97" t="s">
        <v>151</v>
      </c>
      <c r="T84" s="98" t="s">
        <v>152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2"/>
      <c r="B85" s="43"/>
      <c r="C85" s="103" t="s">
        <v>153</v>
      </c>
      <c r="D85" s="44"/>
      <c r="E85" s="44"/>
      <c r="F85" s="44"/>
      <c r="G85" s="44"/>
      <c r="H85" s="44"/>
      <c r="I85" s="44"/>
      <c r="J85" s="187">
        <f>BK85</f>
        <v>0</v>
      </c>
      <c r="K85" s="44"/>
      <c r="L85" s="48"/>
      <c r="M85" s="99"/>
      <c r="N85" s="188"/>
      <c r="O85" s="100"/>
      <c r="P85" s="189">
        <f>P86</f>
        <v>0</v>
      </c>
      <c r="Q85" s="100"/>
      <c r="R85" s="189">
        <f>R86</f>
        <v>0</v>
      </c>
      <c r="S85" s="100"/>
      <c r="T85" s="190">
        <f>T86</f>
        <v>0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77</v>
      </c>
      <c r="AU85" s="20" t="s">
        <v>119</v>
      </c>
      <c r="BK85" s="191">
        <f>BK86</f>
        <v>0</v>
      </c>
    </row>
    <row r="86" s="12" customFormat="1" ht="25.92" customHeight="1">
      <c r="A86" s="12"/>
      <c r="B86" s="192"/>
      <c r="C86" s="193"/>
      <c r="D86" s="194" t="s">
        <v>77</v>
      </c>
      <c r="E86" s="195" t="s">
        <v>110</v>
      </c>
      <c r="F86" s="195" t="s">
        <v>111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P87+P101+P130+P133+P139</f>
        <v>0</v>
      </c>
      <c r="Q86" s="200"/>
      <c r="R86" s="201">
        <f>R87+R101+R130+R133+R139</f>
        <v>0</v>
      </c>
      <c r="S86" s="200"/>
      <c r="T86" s="202">
        <f>T87+T101+T130+T133+T139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190</v>
      </c>
      <c r="AT86" s="204" t="s">
        <v>77</v>
      </c>
      <c r="AU86" s="204" t="s">
        <v>78</v>
      </c>
      <c r="AY86" s="203" t="s">
        <v>156</v>
      </c>
      <c r="BK86" s="205">
        <f>BK87+BK101+BK130+BK133+BK139</f>
        <v>0</v>
      </c>
    </row>
    <row r="87" s="12" customFormat="1" ht="22.8" customHeight="1">
      <c r="A87" s="12"/>
      <c r="B87" s="192"/>
      <c r="C87" s="193"/>
      <c r="D87" s="194" t="s">
        <v>77</v>
      </c>
      <c r="E87" s="206" t="s">
        <v>2201</v>
      </c>
      <c r="F87" s="206" t="s">
        <v>2202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SUM(P88:P100)</f>
        <v>0</v>
      </c>
      <c r="Q87" s="200"/>
      <c r="R87" s="201">
        <f>SUM(R88:R100)</f>
        <v>0</v>
      </c>
      <c r="S87" s="200"/>
      <c r="T87" s="202">
        <f>SUM(T88:T100)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190</v>
      </c>
      <c r="AT87" s="204" t="s">
        <v>77</v>
      </c>
      <c r="AU87" s="204" t="s">
        <v>86</v>
      </c>
      <c r="AY87" s="203" t="s">
        <v>156</v>
      </c>
      <c r="BK87" s="205">
        <f>SUM(BK88:BK100)</f>
        <v>0</v>
      </c>
    </row>
    <row r="88" s="2" customFormat="1" ht="16.5" customHeight="1">
      <c r="A88" s="42"/>
      <c r="B88" s="43"/>
      <c r="C88" s="208" t="s">
        <v>86</v>
      </c>
      <c r="D88" s="208" t="s">
        <v>158</v>
      </c>
      <c r="E88" s="209" t="s">
        <v>2203</v>
      </c>
      <c r="F88" s="210" t="s">
        <v>2204</v>
      </c>
      <c r="G88" s="211" t="s">
        <v>561</v>
      </c>
      <c r="H88" s="212">
        <v>0.52000000000000002</v>
      </c>
      <c r="I88" s="213"/>
      <c r="J88" s="214">
        <f>ROUND(I88*H88,2)</f>
        <v>0</v>
      </c>
      <c r="K88" s="210" t="s">
        <v>32</v>
      </c>
      <c r="L88" s="48"/>
      <c r="M88" s="215" t="s">
        <v>32</v>
      </c>
      <c r="N88" s="216" t="s">
        <v>49</v>
      </c>
      <c r="O88" s="88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19" t="s">
        <v>2205</v>
      </c>
      <c r="AT88" s="219" t="s">
        <v>158</v>
      </c>
      <c r="AU88" s="219" t="s">
        <v>88</v>
      </c>
      <c r="AY88" s="20" t="s">
        <v>156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2205</v>
      </c>
      <c r="BM88" s="219" t="s">
        <v>2206</v>
      </c>
    </row>
    <row r="89" s="2" customFormat="1">
      <c r="A89" s="42"/>
      <c r="B89" s="43"/>
      <c r="C89" s="44"/>
      <c r="D89" s="221" t="s">
        <v>164</v>
      </c>
      <c r="E89" s="44"/>
      <c r="F89" s="222" t="s">
        <v>2204</v>
      </c>
      <c r="G89" s="44"/>
      <c r="H89" s="44"/>
      <c r="I89" s="223"/>
      <c r="J89" s="44"/>
      <c r="K89" s="44"/>
      <c r="L89" s="48"/>
      <c r="M89" s="224"/>
      <c r="N89" s="225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164</v>
      </c>
      <c r="AU89" s="20" t="s">
        <v>88</v>
      </c>
    </row>
    <row r="90" s="2" customFormat="1" ht="16.5" customHeight="1">
      <c r="A90" s="42"/>
      <c r="B90" s="43"/>
      <c r="C90" s="208" t="s">
        <v>88</v>
      </c>
      <c r="D90" s="208" t="s">
        <v>158</v>
      </c>
      <c r="E90" s="209" t="s">
        <v>2207</v>
      </c>
      <c r="F90" s="210" t="s">
        <v>2208</v>
      </c>
      <c r="G90" s="211" t="s">
        <v>561</v>
      </c>
      <c r="H90" s="212">
        <v>0.52000000000000002</v>
      </c>
      <c r="I90" s="213"/>
      <c r="J90" s="214">
        <f>ROUND(I90*H90,2)</f>
        <v>0</v>
      </c>
      <c r="K90" s="210" t="s">
        <v>32</v>
      </c>
      <c r="L90" s="48"/>
      <c r="M90" s="215" t="s">
        <v>32</v>
      </c>
      <c r="N90" s="216" t="s">
        <v>49</v>
      </c>
      <c r="O90" s="8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2205</v>
      </c>
      <c r="AT90" s="219" t="s">
        <v>158</v>
      </c>
      <c r="AU90" s="219" t="s">
        <v>88</v>
      </c>
      <c r="AY90" s="20" t="s">
        <v>156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2205</v>
      </c>
      <c r="BM90" s="219" t="s">
        <v>2209</v>
      </c>
    </row>
    <row r="91" s="2" customFormat="1">
      <c r="A91" s="42"/>
      <c r="B91" s="43"/>
      <c r="C91" s="44"/>
      <c r="D91" s="221" t="s">
        <v>164</v>
      </c>
      <c r="E91" s="44"/>
      <c r="F91" s="222" t="s">
        <v>2208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164</v>
      </c>
      <c r="AU91" s="20" t="s">
        <v>88</v>
      </c>
    </row>
    <row r="92" s="2" customFormat="1" ht="16.5" customHeight="1">
      <c r="A92" s="42"/>
      <c r="B92" s="43"/>
      <c r="C92" s="208" t="s">
        <v>173</v>
      </c>
      <c r="D92" s="208" t="s">
        <v>158</v>
      </c>
      <c r="E92" s="209" t="s">
        <v>2210</v>
      </c>
      <c r="F92" s="210" t="s">
        <v>2211</v>
      </c>
      <c r="G92" s="211" t="s">
        <v>561</v>
      </c>
      <c r="H92" s="212">
        <v>0.52000000000000002</v>
      </c>
      <c r="I92" s="213"/>
      <c r="J92" s="214">
        <f>ROUND(I92*H92,2)</f>
        <v>0</v>
      </c>
      <c r="K92" s="210" t="s">
        <v>32</v>
      </c>
      <c r="L92" s="48"/>
      <c r="M92" s="215" t="s">
        <v>32</v>
      </c>
      <c r="N92" s="216" t="s">
        <v>49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2205</v>
      </c>
      <c r="AT92" s="219" t="s">
        <v>158</v>
      </c>
      <c r="AU92" s="219" t="s">
        <v>88</v>
      </c>
      <c r="AY92" s="20" t="s">
        <v>156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2205</v>
      </c>
      <c r="BM92" s="219" t="s">
        <v>2212</v>
      </c>
    </row>
    <row r="93" s="2" customFormat="1">
      <c r="A93" s="42"/>
      <c r="B93" s="43"/>
      <c r="C93" s="44"/>
      <c r="D93" s="221" t="s">
        <v>164</v>
      </c>
      <c r="E93" s="44"/>
      <c r="F93" s="222" t="s">
        <v>2213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164</v>
      </c>
      <c r="AU93" s="20" t="s">
        <v>88</v>
      </c>
    </row>
    <row r="94" s="2" customFormat="1" ht="16.5" customHeight="1">
      <c r="A94" s="42"/>
      <c r="B94" s="43"/>
      <c r="C94" s="208" t="s">
        <v>162</v>
      </c>
      <c r="D94" s="208" t="s">
        <v>158</v>
      </c>
      <c r="E94" s="209" t="s">
        <v>2214</v>
      </c>
      <c r="F94" s="210" t="s">
        <v>2215</v>
      </c>
      <c r="G94" s="211" t="s">
        <v>561</v>
      </c>
      <c r="H94" s="212">
        <v>0.52000000000000002</v>
      </c>
      <c r="I94" s="213"/>
      <c r="J94" s="214">
        <f>ROUND(I94*H94,2)</f>
        <v>0</v>
      </c>
      <c r="K94" s="210" t="s">
        <v>32</v>
      </c>
      <c r="L94" s="48"/>
      <c r="M94" s="215" t="s">
        <v>32</v>
      </c>
      <c r="N94" s="216" t="s">
        <v>49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2205</v>
      </c>
      <c r="AT94" s="219" t="s">
        <v>158</v>
      </c>
      <c r="AU94" s="219" t="s">
        <v>88</v>
      </c>
      <c r="AY94" s="20" t="s">
        <v>156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2205</v>
      </c>
      <c r="BM94" s="219" t="s">
        <v>2216</v>
      </c>
    </row>
    <row r="95" s="2" customFormat="1">
      <c r="A95" s="42"/>
      <c r="B95" s="43"/>
      <c r="C95" s="44"/>
      <c r="D95" s="221" t="s">
        <v>164</v>
      </c>
      <c r="E95" s="44"/>
      <c r="F95" s="222" t="s">
        <v>2215</v>
      </c>
      <c r="G95" s="44"/>
      <c r="H95" s="44"/>
      <c r="I95" s="223"/>
      <c r="J95" s="44"/>
      <c r="K95" s="44"/>
      <c r="L95" s="48"/>
      <c r="M95" s="224"/>
      <c r="N95" s="22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164</v>
      </c>
      <c r="AU95" s="20" t="s">
        <v>88</v>
      </c>
    </row>
    <row r="96" s="2" customFormat="1" ht="16.5" customHeight="1">
      <c r="A96" s="42"/>
      <c r="B96" s="43"/>
      <c r="C96" s="208" t="s">
        <v>190</v>
      </c>
      <c r="D96" s="208" t="s">
        <v>158</v>
      </c>
      <c r="E96" s="209" t="s">
        <v>2217</v>
      </c>
      <c r="F96" s="210" t="s">
        <v>2218</v>
      </c>
      <c r="G96" s="211" t="s">
        <v>561</v>
      </c>
      <c r="H96" s="212">
        <v>0.52000000000000002</v>
      </c>
      <c r="I96" s="213"/>
      <c r="J96" s="214">
        <f>ROUND(I96*H96,2)</f>
        <v>0</v>
      </c>
      <c r="K96" s="210" t="s">
        <v>32</v>
      </c>
      <c r="L96" s="48"/>
      <c r="M96" s="215" t="s">
        <v>32</v>
      </c>
      <c r="N96" s="216" t="s">
        <v>49</v>
      </c>
      <c r="O96" s="8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19" t="s">
        <v>2205</v>
      </c>
      <c r="AT96" s="219" t="s">
        <v>158</v>
      </c>
      <c r="AU96" s="219" t="s">
        <v>88</v>
      </c>
      <c r="AY96" s="20" t="s">
        <v>156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2205</v>
      </c>
      <c r="BM96" s="219" t="s">
        <v>2219</v>
      </c>
    </row>
    <row r="97" s="2" customFormat="1">
      <c r="A97" s="42"/>
      <c r="B97" s="43"/>
      <c r="C97" s="44"/>
      <c r="D97" s="221" t="s">
        <v>164</v>
      </c>
      <c r="E97" s="44"/>
      <c r="F97" s="222" t="s">
        <v>2218</v>
      </c>
      <c r="G97" s="44"/>
      <c r="H97" s="44"/>
      <c r="I97" s="223"/>
      <c r="J97" s="44"/>
      <c r="K97" s="44"/>
      <c r="L97" s="48"/>
      <c r="M97" s="224"/>
      <c r="N97" s="22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164</v>
      </c>
      <c r="AU97" s="20" t="s">
        <v>88</v>
      </c>
    </row>
    <row r="98" s="2" customFormat="1" ht="16.5" customHeight="1">
      <c r="A98" s="42"/>
      <c r="B98" s="43"/>
      <c r="C98" s="208" t="s">
        <v>196</v>
      </c>
      <c r="D98" s="208" t="s">
        <v>158</v>
      </c>
      <c r="E98" s="209" t="s">
        <v>2220</v>
      </c>
      <c r="F98" s="210" t="s">
        <v>2221</v>
      </c>
      <c r="G98" s="211" t="s">
        <v>561</v>
      </c>
      <c r="H98" s="212">
        <v>0.52000000000000002</v>
      </c>
      <c r="I98" s="213"/>
      <c r="J98" s="214">
        <f>ROUND(I98*H98,2)</f>
        <v>0</v>
      </c>
      <c r="K98" s="210" t="s">
        <v>32</v>
      </c>
      <c r="L98" s="48"/>
      <c r="M98" s="215" t="s">
        <v>32</v>
      </c>
      <c r="N98" s="216" t="s">
        <v>49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2205</v>
      </c>
      <c r="AT98" s="219" t="s">
        <v>158</v>
      </c>
      <c r="AU98" s="219" t="s">
        <v>88</v>
      </c>
      <c r="AY98" s="20" t="s">
        <v>156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86</v>
      </c>
      <c r="BK98" s="220">
        <f>ROUND(I98*H98,2)</f>
        <v>0</v>
      </c>
      <c r="BL98" s="20" t="s">
        <v>2205</v>
      </c>
      <c r="BM98" s="219" t="s">
        <v>2222</v>
      </c>
    </row>
    <row r="99" s="2" customFormat="1">
      <c r="A99" s="42"/>
      <c r="B99" s="43"/>
      <c r="C99" s="44"/>
      <c r="D99" s="221" t="s">
        <v>164</v>
      </c>
      <c r="E99" s="44"/>
      <c r="F99" s="222" t="s">
        <v>2223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164</v>
      </c>
      <c r="AU99" s="20" t="s">
        <v>88</v>
      </c>
    </row>
    <row r="100" s="2" customFormat="1">
      <c r="A100" s="42"/>
      <c r="B100" s="43"/>
      <c r="C100" s="44"/>
      <c r="D100" s="221" t="s">
        <v>2224</v>
      </c>
      <c r="E100" s="44"/>
      <c r="F100" s="287" t="s">
        <v>2225</v>
      </c>
      <c r="G100" s="44"/>
      <c r="H100" s="44"/>
      <c r="I100" s="223"/>
      <c r="J100" s="44"/>
      <c r="K100" s="44"/>
      <c r="L100" s="48"/>
      <c r="M100" s="224"/>
      <c r="N100" s="225"/>
      <c r="O100" s="88"/>
      <c r="P100" s="88"/>
      <c r="Q100" s="88"/>
      <c r="R100" s="88"/>
      <c r="S100" s="88"/>
      <c r="T100" s="89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2224</v>
      </c>
      <c r="AU100" s="20" t="s">
        <v>88</v>
      </c>
    </row>
    <row r="101" s="12" customFormat="1" ht="22.8" customHeight="1">
      <c r="A101" s="12"/>
      <c r="B101" s="192"/>
      <c r="C101" s="193"/>
      <c r="D101" s="194" t="s">
        <v>77</v>
      </c>
      <c r="E101" s="206" t="s">
        <v>2226</v>
      </c>
      <c r="F101" s="206" t="s">
        <v>2227</v>
      </c>
      <c r="G101" s="193"/>
      <c r="H101" s="193"/>
      <c r="I101" s="196"/>
      <c r="J101" s="207">
        <f>BK101</f>
        <v>0</v>
      </c>
      <c r="K101" s="193"/>
      <c r="L101" s="198"/>
      <c r="M101" s="199"/>
      <c r="N101" s="200"/>
      <c r="O101" s="200"/>
      <c r="P101" s="201">
        <f>SUM(P102:P129)</f>
        <v>0</v>
      </c>
      <c r="Q101" s="200"/>
      <c r="R101" s="201">
        <f>SUM(R102:R129)</f>
        <v>0</v>
      </c>
      <c r="S101" s="200"/>
      <c r="T101" s="202">
        <f>SUM(T102:T129)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3" t="s">
        <v>190</v>
      </c>
      <c r="AT101" s="204" t="s">
        <v>77</v>
      </c>
      <c r="AU101" s="204" t="s">
        <v>86</v>
      </c>
      <c r="AY101" s="203" t="s">
        <v>156</v>
      </c>
      <c r="BK101" s="205">
        <f>SUM(BK102:BK129)</f>
        <v>0</v>
      </c>
    </row>
    <row r="102" s="2" customFormat="1" ht="16.5" customHeight="1">
      <c r="A102" s="42"/>
      <c r="B102" s="43"/>
      <c r="C102" s="208" t="s">
        <v>202</v>
      </c>
      <c r="D102" s="208" t="s">
        <v>158</v>
      </c>
      <c r="E102" s="209" t="s">
        <v>2228</v>
      </c>
      <c r="F102" s="210" t="s">
        <v>2227</v>
      </c>
      <c r="G102" s="211" t="s">
        <v>561</v>
      </c>
      <c r="H102" s="212">
        <v>0.52000000000000002</v>
      </c>
      <c r="I102" s="213"/>
      <c r="J102" s="214">
        <f>ROUND(I102*H102,2)</f>
        <v>0</v>
      </c>
      <c r="K102" s="210" t="s">
        <v>32</v>
      </c>
      <c r="L102" s="48"/>
      <c r="M102" s="215" t="s">
        <v>32</v>
      </c>
      <c r="N102" s="216" t="s">
        <v>49</v>
      </c>
      <c r="O102" s="88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19" t="s">
        <v>2205</v>
      </c>
      <c r="AT102" s="219" t="s">
        <v>158</v>
      </c>
      <c r="AU102" s="219" t="s">
        <v>88</v>
      </c>
      <c r="AY102" s="20" t="s">
        <v>156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86</v>
      </c>
      <c r="BK102" s="220">
        <f>ROUND(I102*H102,2)</f>
        <v>0</v>
      </c>
      <c r="BL102" s="20" t="s">
        <v>2205</v>
      </c>
      <c r="BM102" s="219" t="s">
        <v>2229</v>
      </c>
    </row>
    <row r="103" s="2" customFormat="1">
      <c r="A103" s="42"/>
      <c r="B103" s="43"/>
      <c r="C103" s="44"/>
      <c r="D103" s="221" t="s">
        <v>164</v>
      </c>
      <c r="E103" s="44"/>
      <c r="F103" s="222" t="s">
        <v>2227</v>
      </c>
      <c r="G103" s="44"/>
      <c r="H103" s="44"/>
      <c r="I103" s="223"/>
      <c r="J103" s="44"/>
      <c r="K103" s="44"/>
      <c r="L103" s="48"/>
      <c r="M103" s="224"/>
      <c r="N103" s="225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164</v>
      </c>
      <c r="AU103" s="20" t="s">
        <v>88</v>
      </c>
    </row>
    <row r="104" s="13" customFormat="1">
      <c r="A104" s="13"/>
      <c r="B104" s="226"/>
      <c r="C104" s="227"/>
      <c r="D104" s="221" t="s">
        <v>166</v>
      </c>
      <c r="E104" s="228" t="s">
        <v>32</v>
      </c>
      <c r="F104" s="229" t="s">
        <v>2230</v>
      </c>
      <c r="G104" s="227"/>
      <c r="H104" s="228" t="s">
        <v>32</v>
      </c>
      <c r="I104" s="230"/>
      <c r="J104" s="227"/>
      <c r="K104" s="227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166</v>
      </c>
      <c r="AU104" s="235" t="s">
        <v>88</v>
      </c>
      <c r="AV104" s="13" t="s">
        <v>86</v>
      </c>
      <c r="AW104" s="13" t="s">
        <v>39</v>
      </c>
      <c r="AX104" s="13" t="s">
        <v>78</v>
      </c>
      <c r="AY104" s="235" t="s">
        <v>156</v>
      </c>
    </row>
    <row r="105" s="13" customFormat="1">
      <c r="A105" s="13"/>
      <c r="B105" s="226"/>
      <c r="C105" s="227"/>
      <c r="D105" s="221" t="s">
        <v>166</v>
      </c>
      <c r="E105" s="228" t="s">
        <v>32</v>
      </c>
      <c r="F105" s="229" t="s">
        <v>2231</v>
      </c>
      <c r="G105" s="227"/>
      <c r="H105" s="228" t="s">
        <v>32</v>
      </c>
      <c r="I105" s="230"/>
      <c r="J105" s="227"/>
      <c r="K105" s="227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166</v>
      </c>
      <c r="AU105" s="235" t="s">
        <v>88</v>
      </c>
      <c r="AV105" s="13" t="s">
        <v>86</v>
      </c>
      <c r="AW105" s="13" t="s">
        <v>39</v>
      </c>
      <c r="AX105" s="13" t="s">
        <v>78</v>
      </c>
      <c r="AY105" s="235" t="s">
        <v>156</v>
      </c>
    </row>
    <row r="106" s="14" customFormat="1">
      <c r="A106" s="14"/>
      <c r="B106" s="236"/>
      <c r="C106" s="237"/>
      <c r="D106" s="221" t="s">
        <v>166</v>
      </c>
      <c r="E106" s="238" t="s">
        <v>32</v>
      </c>
      <c r="F106" s="239" t="s">
        <v>2232</v>
      </c>
      <c r="G106" s="237"/>
      <c r="H106" s="240">
        <v>0.52000000000000002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166</v>
      </c>
      <c r="AU106" s="246" t="s">
        <v>88</v>
      </c>
      <c r="AV106" s="14" t="s">
        <v>88</v>
      </c>
      <c r="AW106" s="14" t="s">
        <v>39</v>
      </c>
      <c r="AX106" s="14" t="s">
        <v>86</v>
      </c>
      <c r="AY106" s="246" t="s">
        <v>156</v>
      </c>
    </row>
    <row r="107" s="2" customFormat="1" ht="16.5" customHeight="1">
      <c r="A107" s="42"/>
      <c r="B107" s="43"/>
      <c r="C107" s="208" t="s">
        <v>207</v>
      </c>
      <c r="D107" s="208" t="s">
        <v>158</v>
      </c>
      <c r="E107" s="209" t="s">
        <v>2233</v>
      </c>
      <c r="F107" s="210" t="s">
        <v>2234</v>
      </c>
      <c r="G107" s="211" t="s">
        <v>306</v>
      </c>
      <c r="H107" s="212">
        <v>0.52000000000000002</v>
      </c>
      <c r="I107" s="213"/>
      <c r="J107" s="214">
        <f>ROUND(I107*H107,2)</f>
        <v>0</v>
      </c>
      <c r="K107" s="210" t="s">
        <v>32</v>
      </c>
      <c r="L107" s="48"/>
      <c r="M107" s="215" t="s">
        <v>32</v>
      </c>
      <c r="N107" s="216" t="s">
        <v>49</v>
      </c>
      <c r="O107" s="88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19" t="s">
        <v>2205</v>
      </c>
      <c r="AT107" s="219" t="s">
        <v>158</v>
      </c>
      <c r="AU107" s="219" t="s">
        <v>88</v>
      </c>
      <c r="AY107" s="20" t="s">
        <v>156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86</v>
      </c>
      <c r="BK107" s="220">
        <f>ROUND(I107*H107,2)</f>
        <v>0</v>
      </c>
      <c r="BL107" s="20" t="s">
        <v>2205</v>
      </c>
      <c r="BM107" s="219" t="s">
        <v>2235</v>
      </c>
    </row>
    <row r="108" s="2" customFormat="1">
      <c r="A108" s="42"/>
      <c r="B108" s="43"/>
      <c r="C108" s="44"/>
      <c r="D108" s="221" t="s">
        <v>164</v>
      </c>
      <c r="E108" s="44"/>
      <c r="F108" s="222" t="s">
        <v>2236</v>
      </c>
      <c r="G108" s="44"/>
      <c r="H108" s="44"/>
      <c r="I108" s="223"/>
      <c r="J108" s="44"/>
      <c r="K108" s="44"/>
      <c r="L108" s="48"/>
      <c r="M108" s="224"/>
      <c r="N108" s="225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164</v>
      </c>
      <c r="AU108" s="20" t="s">
        <v>88</v>
      </c>
    </row>
    <row r="109" s="13" customFormat="1">
      <c r="A109" s="13"/>
      <c r="B109" s="226"/>
      <c r="C109" s="227"/>
      <c r="D109" s="221" t="s">
        <v>166</v>
      </c>
      <c r="E109" s="228" t="s">
        <v>32</v>
      </c>
      <c r="F109" s="229" t="s">
        <v>2237</v>
      </c>
      <c r="G109" s="227"/>
      <c r="H109" s="228" t="s">
        <v>32</v>
      </c>
      <c r="I109" s="230"/>
      <c r="J109" s="227"/>
      <c r="K109" s="227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166</v>
      </c>
      <c r="AU109" s="235" t="s">
        <v>88</v>
      </c>
      <c r="AV109" s="13" t="s">
        <v>86</v>
      </c>
      <c r="AW109" s="13" t="s">
        <v>39</v>
      </c>
      <c r="AX109" s="13" t="s">
        <v>78</v>
      </c>
      <c r="AY109" s="235" t="s">
        <v>156</v>
      </c>
    </row>
    <row r="110" s="14" customFormat="1">
      <c r="A110" s="14"/>
      <c r="B110" s="236"/>
      <c r="C110" s="237"/>
      <c r="D110" s="221" t="s">
        <v>166</v>
      </c>
      <c r="E110" s="238" t="s">
        <v>32</v>
      </c>
      <c r="F110" s="239" t="s">
        <v>2238</v>
      </c>
      <c r="G110" s="237"/>
      <c r="H110" s="240">
        <v>0.52000000000000002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166</v>
      </c>
      <c r="AU110" s="246" t="s">
        <v>88</v>
      </c>
      <c r="AV110" s="14" t="s">
        <v>88</v>
      </c>
      <c r="AW110" s="14" t="s">
        <v>39</v>
      </c>
      <c r="AX110" s="14" t="s">
        <v>78</v>
      </c>
      <c r="AY110" s="246" t="s">
        <v>156</v>
      </c>
    </row>
    <row r="111" s="15" customFormat="1">
      <c r="A111" s="15"/>
      <c r="B111" s="247"/>
      <c r="C111" s="248"/>
      <c r="D111" s="221" t="s">
        <v>166</v>
      </c>
      <c r="E111" s="249" t="s">
        <v>32</v>
      </c>
      <c r="F111" s="250" t="s">
        <v>189</v>
      </c>
      <c r="G111" s="248"/>
      <c r="H111" s="251">
        <v>0.52000000000000002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7" t="s">
        <v>166</v>
      </c>
      <c r="AU111" s="257" t="s">
        <v>88</v>
      </c>
      <c r="AV111" s="15" t="s">
        <v>162</v>
      </c>
      <c r="AW111" s="15" t="s">
        <v>39</v>
      </c>
      <c r="AX111" s="15" t="s">
        <v>86</v>
      </c>
      <c r="AY111" s="257" t="s">
        <v>156</v>
      </c>
    </row>
    <row r="112" s="2" customFormat="1" ht="16.5" customHeight="1">
      <c r="A112" s="42"/>
      <c r="B112" s="43"/>
      <c r="C112" s="208" t="s">
        <v>213</v>
      </c>
      <c r="D112" s="208" t="s">
        <v>158</v>
      </c>
      <c r="E112" s="209" t="s">
        <v>2239</v>
      </c>
      <c r="F112" s="210" t="s">
        <v>2234</v>
      </c>
      <c r="G112" s="211" t="s">
        <v>306</v>
      </c>
      <c r="H112" s="212">
        <v>1.04</v>
      </c>
      <c r="I112" s="213"/>
      <c r="J112" s="214">
        <f>ROUND(I112*H112,2)</f>
        <v>0</v>
      </c>
      <c r="K112" s="210" t="s">
        <v>32</v>
      </c>
      <c r="L112" s="48"/>
      <c r="M112" s="215" t="s">
        <v>32</v>
      </c>
      <c r="N112" s="216" t="s">
        <v>49</v>
      </c>
      <c r="O112" s="88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19" t="s">
        <v>2205</v>
      </c>
      <c r="AT112" s="219" t="s">
        <v>158</v>
      </c>
      <c r="AU112" s="219" t="s">
        <v>88</v>
      </c>
      <c r="AY112" s="20" t="s">
        <v>156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86</v>
      </c>
      <c r="BK112" s="220">
        <f>ROUND(I112*H112,2)</f>
        <v>0</v>
      </c>
      <c r="BL112" s="20" t="s">
        <v>2205</v>
      </c>
      <c r="BM112" s="219" t="s">
        <v>2240</v>
      </c>
    </row>
    <row r="113" s="2" customFormat="1">
      <c r="A113" s="42"/>
      <c r="B113" s="43"/>
      <c r="C113" s="44"/>
      <c r="D113" s="221" t="s">
        <v>164</v>
      </c>
      <c r="E113" s="44"/>
      <c r="F113" s="222" t="s">
        <v>2241</v>
      </c>
      <c r="G113" s="44"/>
      <c r="H113" s="44"/>
      <c r="I113" s="223"/>
      <c r="J113" s="44"/>
      <c r="K113" s="44"/>
      <c r="L113" s="48"/>
      <c r="M113" s="224"/>
      <c r="N113" s="22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164</v>
      </c>
      <c r="AU113" s="20" t="s">
        <v>88</v>
      </c>
    </row>
    <row r="114" s="13" customFormat="1">
      <c r="A114" s="13"/>
      <c r="B114" s="226"/>
      <c r="C114" s="227"/>
      <c r="D114" s="221" t="s">
        <v>166</v>
      </c>
      <c r="E114" s="228" t="s">
        <v>32</v>
      </c>
      <c r="F114" s="229" t="s">
        <v>2242</v>
      </c>
      <c r="G114" s="227"/>
      <c r="H114" s="228" t="s">
        <v>32</v>
      </c>
      <c r="I114" s="230"/>
      <c r="J114" s="227"/>
      <c r="K114" s="227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166</v>
      </c>
      <c r="AU114" s="235" t="s">
        <v>88</v>
      </c>
      <c r="AV114" s="13" t="s">
        <v>86</v>
      </c>
      <c r="AW114" s="13" t="s">
        <v>39</v>
      </c>
      <c r="AX114" s="13" t="s">
        <v>78</v>
      </c>
      <c r="AY114" s="235" t="s">
        <v>156</v>
      </c>
    </row>
    <row r="115" s="14" customFormat="1">
      <c r="A115" s="14"/>
      <c r="B115" s="236"/>
      <c r="C115" s="237"/>
      <c r="D115" s="221" t="s">
        <v>166</v>
      </c>
      <c r="E115" s="238" t="s">
        <v>32</v>
      </c>
      <c r="F115" s="239" t="s">
        <v>2243</v>
      </c>
      <c r="G115" s="237"/>
      <c r="H115" s="240">
        <v>1.04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166</v>
      </c>
      <c r="AU115" s="246" t="s">
        <v>88</v>
      </c>
      <c r="AV115" s="14" t="s">
        <v>88</v>
      </c>
      <c r="AW115" s="14" t="s">
        <v>39</v>
      </c>
      <c r="AX115" s="14" t="s">
        <v>78</v>
      </c>
      <c r="AY115" s="246" t="s">
        <v>156</v>
      </c>
    </row>
    <row r="116" s="15" customFormat="1">
      <c r="A116" s="15"/>
      <c r="B116" s="247"/>
      <c r="C116" s="248"/>
      <c r="D116" s="221" t="s">
        <v>166</v>
      </c>
      <c r="E116" s="249" t="s">
        <v>32</v>
      </c>
      <c r="F116" s="250" t="s">
        <v>189</v>
      </c>
      <c r="G116" s="248"/>
      <c r="H116" s="251">
        <v>1.04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7" t="s">
        <v>166</v>
      </c>
      <c r="AU116" s="257" t="s">
        <v>88</v>
      </c>
      <c r="AV116" s="15" t="s">
        <v>162</v>
      </c>
      <c r="AW116" s="15" t="s">
        <v>39</v>
      </c>
      <c r="AX116" s="15" t="s">
        <v>86</v>
      </c>
      <c r="AY116" s="257" t="s">
        <v>156</v>
      </c>
    </row>
    <row r="117" s="2" customFormat="1" ht="16.5" customHeight="1">
      <c r="A117" s="42"/>
      <c r="B117" s="43"/>
      <c r="C117" s="208" t="s">
        <v>218</v>
      </c>
      <c r="D117" s="208" t="s">
        <v>158</v>
      </c>
      <c r="E117" s="209" t="s">
        <v>2244</v>
      </c>
      <c r="F117" s="210" t="s">
        <v>2245</v>
      </c>
      <c r="G117" s="211" t="s">
        <v>561</v>
      </c>
      <c r="H117" s="212">
        <v>1</v>
      </c>
      <c r="I117" s="213"/>
      <c r="J117" s="214">
        <f>ROUND(I117*H117,2)</f>
        <v>0</v>
      </c>
      <c r="K117" s="210" t="s">
        <v>32</v>
      </c>
      <c r="L117" s="48"/>
      <c r="M117" s="215" t="s">
        <v>32</v>
      </c>
      <c r="N117" s="216" t="s">
        <v>49</v>
      </c>
      <c r="O117" s="88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19" t="s">
        <v>2205</v>
      </c>
      <c r="AT117" s="219" t="s">
        <v>158</v>
      </c>
      <c r="AU117" s="219" t="s">
        <v>88</v>
      </c>
      <c r="AY117" s="20" t="s">
        <v>156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2205</v>
      </c>
      <c r="BM117" s="219" t="s">
        <v>2246</v>
      </c>
    </row>
    <row r="118" s="2" customFormat="1">
      <c r="A118" s="42"/>
      <c r="B118" s="43"/>
      <c r="C118" s="44"/>
      <c r="D118" s="221" t="s">
        <v>164</v>
      </c>
      <c r="E118" s="44"/>
      <c r="F118" s="222" t="s">
        <v>2247</v>
      </c>
      <c r="G118" s="44"/>
      <c r="H118" s="44"/>
      <c r="I118" s="223"/>
      <c r="J118" s="44"/>
      <c r="K118" s="44"/>
      <c r="L118" s="48"/>
      <c r="M118" s="224"/>
      <c r="N118" s="225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164</v>
      </c>
      <c r="AU118" s="20" t="s">
        <v>88</v>
      </c>
    </row>
    <row r="119" s="2" customFormat="1" ht="16.5" customHeight="1">
      <c r="A119" s="42"/>
      <c r="B119" s="43"/>
      <c r="C119" s="208" t="s">
        <v>225</v>
      </c>
      <c r="D119" s="208" t="s">
        <v>158</v>
      </c>
      <c r="E119" s="209" t="s">
        <v>2248</v>
      </c>
      <c r="F119" s="210" t="s">
        <v>2249</v>
      </c>
      <c r="G119" s="211" t="s">
        <v>242</v>
      </c>
      <c r="H119" s="212">
        <v>19.448</v>
      </c>
      <c r="I119" s="213"/>
      <c r="J119" s="214">
        <f>ROUND(I119*H119,2)</f>
        <v>0</v>
      </c>
      <c r="K119" s="210" t="s">
        <v>32</v>
      </c>
      <c r="L119" s="48"/>
      <c r="M119" s="215" t="s">
        <v>32</v>
      </c>
      <c r="N119" s="216" t="s">
        <v>49</v>
      </c>
      <c r="O119" s="88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19" t="s">
        <v>2205</v>
      </c>
      <c r="AT119" s="219" t="s">
        <v>158</v>
      </c>
      <c r="AU119" s="219" t="s">
        <v>88</v>
      </c>
      <c r="AY119" s="20" t="s">
        <v>156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86</v>
      </c>
      <c r="BK119" s="220">
        <f>ROUND(I119*H119,2)</f>
        <v>0</v>
      </c>
      <c r="BL119" s="20" t="s">
        <v>2205</v>
      </c>
      <c r="BM119" s="219" t="s">
        <v>2250</v>
      </c>
    </row>
    <row r="120" s="2" customFormat="1">
      <c r="A120" s="42"/>
      <c r="B120" s="43"/>
      <c r="C120" s="44"/>
      <c r="D120" s="221" t="s">
        <v>164</v>
      </c>
      <c r="E120" s="44"/>
      <c r="F120" s="222" t="s">
        <v>2249</v>
      </c>
      <c r="G120" s="44"/>
      <c r="H120" s="44"/>
      <c r="I120" s="223"/>
      <c r="J120" s="44"/>
      <c r="K120" s="44"/>
      <c r="L120" s="48"/>
      <c r="M120" s="224"/>
      <c r="N120" s="225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164</v>
      </c>
      <c r="AU120" s="20" t="s">
        <v>88</v>
      </c>
    </row>
    <row r="121" s="13" customFormat="1">
      <c r="A121" s="13"/>
      <c r="B121" s="226"/>
      <c r="C121" s="227"/>
      <c r="D121" s="221" t="s">
        <v>166</v>
      </c>
      <c r="E121" s="228" t="s">
        <v>32</v>
      </c>
      <c r="F121" s="229" t="s">
        <v>2251</v>
      </c>
      <c r="G121" s="227"/>
      <c r="H121" s="228" t="s">
        <v>32</v>
      </c>
      <c r="I121" s="230"/>
      <c r="J121" s="227"/>
      <c r="K121" s="227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166</v>
      </c>
      <c r="AU121" s="235" t="s">
        <v>88</v>
      </c>
      <c r="AV121" s="13" t="s">
        <v>86</v>
      </c>
      <c r="AW121" s="13" t="s">
        <v>39</v>
      </c>
      <c r="AX121" s="13" t="s">
        <v>78</v>
      </c>
      <c r="AY121" s="235" t="s">
        <v>156</v>
      </c>
    </row>
    <row r="122" s="13" customFormat="1">
      <c r="A122" s="13"/>
      <c r="B122" s="226"/>
      <c r="C122" s="227"/>
      <c r="D122" s="221" t="s">
        <v>166</v>
      </c>
      <c r="E122" s="228" t="s">
        <v>32</v>
      </c>
      <c r="F122" s="229" t="s">
        <v>2252</v>
      </c>
      <c r="G122" s="227"/>
      <c r="H122" s="228" t="s">
        <v>32</v>
      </c>
      <c r="I122" s="230"/>
      <c r="J122" s="227"/>
      <c r="K122" s="227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166</v>
      </c>
      <c r="AU122" s="235" t="s">
        <v>88</v>
      </c>
      <c r="AV122" s="13" t="s">
        <v>86</v>
      </c>
      <c r="AW122" s="13" t="s">
        <v>39</v>
      </c>
      <c r="AX122" s="13" t="s">
        <v>78</v>
      </c>
      <c r="AY122" s="235" t="s">
        <v>156</v>
      </c>
    </row>
    <row r="123" s="14" customFormat="1">
      <c r="A123" s="14"/>
      <c r="B123" s="236"/>
      <c r="C123" s="237"/>
      <c r="D123" s="221" t="s">
        <v>166</v>
      </c>
      <c r="E123" s="238" t="s">
        <v>32</v>
      </c>
      <c r="F123" s="239" t="s">
        <v>2253</v>
      </c>
      <c r="G123" s="237"/>
      <c r="H123" s="240">
        <v>2.6000000000000001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166</v>
      </c>
      <c r="AU123" s="246" t="s">
        <v>88</v>
      </c>
      <c r="AV123" s="14" t="s">
        <v>88</v>
      </c>
      <c r="AW123" s="14" t="s">
        <v>39</v>
      </c>
      <c r="AX123" s="14" t="s">
        <v>78</v>
      </c>
      <c r="AY123" s="246" t="s">
        <v>156</v>
      </c>
    </row>
    <row r="124" s="14" customFormat="1">
      <c r="A124" s="14"/>
      <c r="B124" s="236"/>
      <c r="C124" s="237"/>
      <c r="D124" s="221" t="s">
        <v>166</v>
      </c>
      <c r="E124" s="238" t="s">
        <v>32</v>
      </c>
      <c r="F124" s="239" t="s">
        <v>2254</v>
      </c>
      <c r="G124" s="237"/>
      <c r="H124" s="240">
        <v>16.847999999999999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166</v>
      </c>
      <c r="AU124" s="246" t="s">
        <v>88</v>
      </c>
      <c r="AV124" s="14" t="s">
        <v>88</v>
      </c>
      <c r="AW124" s="14" t="s">
        <v>39</v>
      </c>
      <c r="AX124" s="14" t="s">
        <v>78</v>
      </c>
      <c r="AY124" s="246" t="s">
        <v>156</v>
      </c>
    </row>
    <row r="125" s="15" customFormat="1">
      <c r="A125" s="15"/>
      <c r="B125" s="247"/>
      <c r="C125" s="248"/>
      <c r="D125" s="221" t="s">
        <v>166</v>
      </c>
      <c r="E125" s="249" t="s">
        <v>32</v>
      </c>
      <c r="F125" s="250" t="s">
        <v>189</v>
      </c>
      <c r="G125" s="248"/>
      <c r="H125" s="251">
        <v>19.448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7" t="s">
        <v>166</v>
      </c>
      <c r="AU125" s="257" t="s">
        <v>88</v>
      </c>
      <c r="AV125" s="15" t="s">
        <v>162</v>
      </c>
      <c r="AW125" s="15" t="s">
        <v>39</v>
      </c>
      <c r="AX125" s="15" t="s">
        <v>86</v>
      </c>
      <c r="AY125" s="257" t="s">
        <v>156</v>
      </c>
    </row>
    <row r="126" s="2" customFormat="1" ht="16.5" customHeight="1">
      <c r="A126" s="42"/>
      <c r="B126" s="43"/>
      <c r="C126" s="208" t="s">
        <v>230</v>
      </c>
      <c r="D126" s="208" t="s">
        <v>158</v>
      </c>
      <c r="E126" s="209" t="s">
        <v>2255</v>
      </c>
      <c r="F126" s="210" t="s">
        <v>2256</v>
      </c>
      <c r="G126" s="211" t="s">
        <v>561</v>
      </c>
      <c r="H126" s="212">
        <v>1</v>
      </c>
      <c r="I126" s="213"/>
      <c r="J126" s="214">
        <f>ROUND(I126*H126,2)</f>
        <v>0</v>
      </c>
      <c r="K126" s="210" t="s">
        <v>32</v>
      </c>
      <c r="L126" s="48"/>
      <c r="M126" s="215" t="s">
        <v>32</v>
      </c>
      <c r="N126" s="216" t="s">
        <v>49</v>
      </c>
      <c r="O126" s="88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R126" s="219" t="s">
        <v>2205</v>
      </c>
      <c r="AT126" s="219" t="s">
        <v>158</v>
      </c>
      <c r="AU126" s="219" t="s">
        <v>88</v>
      </c>
      <c r="AY126" s="20" t="s">
        <v>156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86</v>
      </c>
      <c r="BK126" s="220">
        <f>ROUND(I126*H126,2)</f>
        <v>0</v>
      </c>
      <c r="BL126" s="20" t="s">
        <v>2205</v>
      </c>
      <c r="BM126" s="219" t="s">
        <v>2257</v>
      </c>
    </row>
    <row r="127" s="2" customFormat="1">
      <c r="A127" s="42"/>
      <c r="B127" s="43"/>
      <c r="C127" s="44"/>
      <c r="D127" s="221" t="s">
        <v>164</v>
      </c>
      <c r="E127" s="44"/>
      <c r="F127" s="222" t="s">
        <v>2256</v>
      </c>
      <c r="G127" s="44"/>
      <c r="H127" s="44"/>
      <c r="I127" s="223"/>
      <c r="J127" s="44"/>
      <c r="K127" s="44"/>
      <c r="L127" s="48"/>
      <c r="M127" s="224"/>
      <c r="N127" s="225"/>
      <c r="O127" s="88"/>
      <c r="P127" s="88"/>
      <c r="Q127" s="88"/>
      <c r="R127" s="88"/>
      <c r="S127" s="88"/>
      <c r="T127" s="89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T127" s="20" t="s">
        <v>164</v>
      </c>
      <c r="AU127" s="20" t="s">
        <v>88</v>
      </c>
    </row>
    <row r="128" s="13" customFormat="1">
      <c r="A128" s="13"/>
      <c r="B128" s="226"/>
      <c r="C128" s="227"/>
      <c r="D128" s="221" t="s">
        <v>166</v>
      </c>
      <c r="E128" s="228" t="s">
        <v>32</v>
      </c>
      <c r="F128" s="229" t="s">
        <v>2258</v>
      </c>
      <c r="G128" s="227"/>
      <c r="H128" s="228" t="s">
        <v>32</v>
      </c>
      <c r="I128" s="230"/>
      <c r="J128" s="227"/>
      <c r="K128" s="227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166</v>
      </c>
      <c r="AU128" s="235" t="s">
        <v>88</v>
      </c>
      <c r="AV128" s="13" t="s">
        <v>86</v>
      </c>
      <c r="AW128" s="13" t="s">
        <v>39</v>
      </c>
      <c r="AX128" s="13" t="s">
        <v>78</v>
      </c>
      <c r="AY128" s="235" t="s">
        <v>156</v>
      </c>
    </row>
    <row r="129" s="14" customFormat="1">
      <c r="A129" s="14"/>
      <c r="B129" s="236"/>
      <c r="C129" s="237"/>
      <c r="D129" s="221" t="s">
        <v>166</v>
      </c>
      <c r="E129" s="238" t="s">
        <v>32</v>
      </c>
      <c r="F129" s="239" t="s">
        <v>86</v>
      </c>
      <c r="G129" s="237"/>
      <c r="H129" s="240">
        <v>1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166</v>
      </c>
      <c r="AU129" s="246" t="s">
        <v>88</v>
      </c>
      <c r="AV129" s="14" t="s">
        <v>88</v>
      </c>
      <c r="AW129" s="14" t="s">
        <v>39</v>
      </c>
      <c r="AX129" s="14" t="s">
        <v>86</v>
      </c>
      <c r="AY129" s="246" t="s">
        <v>156</v>
      </c>
    </row>
    <row r="130" s="12" customFormat="1" ht="22.8" customHeight="1">
      <c r="A130" s="12"/>
      <c r="B130" s="192"/>
      <c r="C130" s="193"/>
      <c r="D130" s="194" t="s">
        <v>77</v>
      </c>
      <c r="E130" s="206" t="s">
        <v>2259</v>
      </c>
      <c r="F130" s="206" t="s">
        <v>2260</v>
      </c>
      <c r="G130" s="193"/>
      <c r="H130" s="193"/>
      <c r="I130" s="196"/>
      <c r="J130" s="207">
        <f>BK130</f>
        <v>0</v>
      </c>
      <c r="K130" s="193"/>
      <c r="L130" s="198"/>
      <c r="M130" s="199"/>
      <c r="N130" s="200"/>
      <c r="O130" s="200"/>
      <c r="P130" s="201">
        <f>SUM(P131:P132)</f>
        <v>0</v>
      </c>
      <c r="Q130" s="200"/>
      <c r="R130" s="201">
        <f>SUM(R131:R132)</f>
        <v>0</v>
      </c>
      <c r="S130" s="200"/>
      <c r="T130" s="202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3" t="s">
        <v>190</v>
      </c>
      <c r="AT130" s="204" t="s">
        <v>77</v>
      </c>
      <c r="AU130" s="204" t="s">
        <v>86</v>
      </c>
      <c r="AY130" s="203" t="s">
        <v>156</v>
      </c>
      <c r="BK130" s="205">
        <f>SUM(BK131:BK132)</f>
        <v>0</v>
      </c>
    </row>
    <row r="131" s="2" customFormat="1" ht="16.5" customHeight="1">
      <c r="A131" s="42"/>
      <c r="B131" s="43"/>
      <c r="C131" s="208" t="s">
        <v>239</v>
      </c>
      <c r="D131" s="208" t="s">
        <v>158</v>
      </c>
      <c r="E131" s="209" t="s">
        <v>2261</v>
      </c>
      <c r="F131" s="210" t="s">
        <v>2262</v>
      </c>
      <c r="G131" s="211" t="s">
        <v>561</v>
      </c>
      <c r="H131" s="212">
        <v>0.52000000000000002</v>
      </c>
      <c r="I131" s="213"/>
      <c r="J131" s="214">
        <f>ROUND(I131*H131,2)</f>
        <v>0</v>
      </c>
      <c r="K131" s="210" t="s">
        <v>32</v>
      </c>
      <c r="L131" s="48"/>
      <c r="M131" s="215" t="s">
        <v>32</v>
      </c>
      <c r="N131" s="216" t="s">
        <v>49</v>
      </c>
      <c r="O131" s="88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R131" s="219" t="s">
        <v>2205</v>
      </c>
      <c r="AT131" s="219" t="s">
        <v>158</v>
      </c>
      <c r="AU131" s="219" t="s">
        <v>88</v>
      </c>
      <c r="AY131" s="20" t="s">
        <v>156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86</v>
      </c>
      <c r="BK131" s="220">
        <f>ROUND(I131*H131,2)</f>
        <v>0</v>
      </c>
      <c r="BL131" s="20" t="s">
        <v>2205</v>
      </c>
      <c r="BM131" s="219" t="s">
        <v>2263</v>
      </c>
    </row>
    <row r="132" s="2" customFormat="1">
      <c r="A132" s="42"/>
      <c r="B132" s="43"/>
      <c r="C132" s="44"/>
      <c r="D132" s="221" t="s">
        <v>164</v>
      </c>
      <c r="E132" s="44"/>
      <c r="F132" s="222" t="s">
        <v>2262</v>
      </c>
      <c r="G132" s="44"/>
      <c r="H132" s="44"/>
      <c r="I132" s="223"/>
      <c r="J132" s="44"/>
      <c r="K132" s="44"/>
      <c r="L132" s="48"/>
      <c r="M132" s="224"/>
      <c r="N132" s="225"/>
      <c r="O132" s="88"/>
      <c r="P132" s="88"/>
      <c r="Q132" s="88"/>
      <c r="R132" s="88"/>
      <c r="S132" s="88"/>
      <c r="T132" s="89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T132" s="20" t="s">
        <v>164</v>
      </c>
      <c r="AU132" s="20" t="s">
        <v>88</v>
      </c>
    </row>
    <row r="133" s="12" customFormat="1" ht="22.8" customHeight="1">
      <c r="A133" s="12"/>
      <c r="B133" s="192"/>
      <c r="C133" s="193"/>
      <c r="D133" s="194" t="s">
        <v>77</v>
      </c>
      <c r="E133" s="206" t="s">
        <v>2264</v>
      </c>
      <c r="F133" s="206" t="s">
        <v>2265</v>
      </c>
      <c r="G133" s="193"/>
      <c r="H133" s="193"/>
      <c r="I133" s="196"/>
      <c r="J133" s="207">
        <f>BK133</f>
        <v>0</v>
      </c>
      <c r="K133" s="193"/>
      <c r="L133" s="198"/>
      <c r="M133" s="199"/>
      <c r="N133" s="200"/>
      <c r="O133" s="200"/>
      <c r="P133" s="201">
        <f>SUM(P134:P138)</f>
        <v>0</v>
      </c>
      <c r="Q133" s="200"/>
      <c r="R133" s="201">
        <f>SUM(R134:R138)</f>
        <v>0</v>
      </c>
      <c r="S133" s="200"/>
      <c r="T133" s="202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3" t="s">
        <v>190</v>
      </c>
      <c r="AT133" s="204" t="s">
        <v>77</v>
      </c>
      <c r="AU133" s="204" t="s">
        <v>86</v>
      </c>
      <c r="AY133" s="203" t="s">
        <v>156</v>
      </c>
      <c r="BK133" s="205">
        <f>SUM(BK134:BK138)</f>
        <v>0</v>
      </c>
    </row>
    <row r="134" s="2" customFormat="1" ht="24.15" customHeight="1">
      <c r="A134" s="42"/>
      <c r="B134" s="43"/>
      <c r="C134" s="208" t="s">
        <v>250</v>
      </c>
      <c r="D134" s="208" t="s">
        <v>158</v>
      </c>
      <c r="E134" s="209" t="s">
        <v>2266</v>
      </c>
      <c r="F134" s="210" t="s">
        <v>2267</v>
      </c>
      <c r="G134" s="211" t="s">
        <v>2268</v>
      </c>
      <c r="H134" s="212">
        <v>39</v>
      </c>
      <c r="I134" s="213"/>
      <c r="J134" s="214">
        <f>ROUND(I134*H134,2)</f>
        <v>0</v>
      </c>
      <c r="K134" s="210" t="s">
        <v>32</v>
      </c>
      <c r="L134" s="48"/>
      <c r="M134" s="215" t="s">
        <v>32</v>
      </c>
      <c r="N134" s="216" t="s">
        <v>49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19" t="s">
        <v>2205</v>
      </c>
      <c r="AT134" s="219" t="s">
        <v>158</v>
      </c>
      <c r="AU134" s="219" t="s">
        <v>88</v>
      </c>
      <c r="AY134" s="20" t="s">
        <v>156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86</v>
      </c>
      <c r="BK134" s="220">
        <f>ROUND(I134*H134,2)</f>
        <v>0</v>
      </c>
      <c r="BL134" s="20" t="s">
        <v>2205</v>
      </c>
      <c r="BM134" s="219" t="s">
        <v>2269</v>
      </c>
    </row>
    <row r="135" s="2" customFormat="1">
      <c r="A135" s="42"/>
      <c r="B135" s="43"/>
      <c r="C135" s="44"/>
      <c r="D135" s="221" t="s">
        <v>164</v>
      </c>
      <c r="E135" s="44"/>
      <c r="F135" s="222" t="s">
        <v>2270</v>
      </c>
      <c r="G135" s="44"/>
      <c r="H135" s="44"/>
      <c r="I135" s="223"/>
      <c r="J135" s="44"/>
      <c r="K135" s="44"/>
      <c r="L135" s="48"/>
      <c r="M135" s="224"/>
      <c r="N135" s="225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164</v>
      </c>
      <c r="AU135" s="20" t="s">
        <v>88</v>
      </c>
    </row>
    <row r="136" s="13" customFormat="1">
      <c r="A136" s="13"/>
      <c r="B136" s="226"/>
      <c r="C136" s="227"/>
      <c r="D136" s="221" t="s">
        <v>166</v>
      </c>
      <c r="E136" s="228" t="s">
        <v>32</v>
      </c>
      <c r="F136" s="229" t="s">
        <v>2271</v>
      </c>
      <c r="G136" s="227"/>
      <c r="H136" s="228" t="s">
        <v>32</v>
      </c>
      <c r="I136" s="230"/>
      <c r="J136" s="227"/>
      <c r="K136" s="227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166</v>
      </c>
      <c r="AU136" s="235" t="s">
        <v>88</v>
      </c>
      <c r="AV136" s="13" t="s">
        <v>86</v>
      </c>
      <c r="AW136" s="13" t="s">
        <v>39</v>
      </c>
      <c r="AX136" s="13" t="s">
        <v>78</v>
      </c>
      <c r="AY136" s="235" t="s">
        <v>156</v>
      </c>
    </row>
    <row r="137" s="14" customFormat="1">
      <c r="A137" s="14"/>
      <c r="B137" s="236"/>
      <c r="C137" s="237"/>
      <c r="D137" s="221" t="s">
        <v>166</v>
      </c>
      <c r="E137" s="238" t="s">
        <v>32</v>
      </c>
      <c r="F137" s="239" t="s">
        <v>2272</v>
      </c>
      <c r="G137" s="237"/>
      <c r="H137" s="240">
        <v>39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166</v>
      </c>
      <c r="AU137" s="246" t="s">
        <v>88</v>
      </c>
      <c r="AV137" s="14" t="s">
        <v>88</v>
      </c>
      <c r="AW137" s="14" t="s">
        <v>39</v>
      </c>
      <c r="AX137" s="14" t="s">
        <v>78</v>
      </c>
      <c r="AY137" s="246" t="s">
        <v>156</v>
      </c>
    </row>
    <row r="138" s="15" customFormat="1">
      <c r="A138" s="15"/>
      <c r="B138" s="247"/>
      <c r="C138" s="248"/>
      <c r="D138" s="221" t="s">
        <v>166</v>
      </c>
      <c r="E138" s="249" t="s">
        <v>32</v>
      </c>
      <c r="F138" s="250" t="s">
        <v>189</v>
      </c>
      <c r="G138" s="248"/>
      <c r="H138" s="251">
        <v>39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7" t="s">
        <v>166</v>
      </c>
      <c r="AU138" s="257" t="s">
        <v>88</v>
      </c>
      <c r="AV138" s="15" t="s">
        <v>162</v>
      </c>
      <c r="AW138" s="15" t="s">
        <v>39</v>
      </c>
      <c r="AX138" s="15" t="s">
        <v>86</v>
      </c>
      <c r="AY138" s="257" t="s">
        <v>156</v>
      </c>
    </row>
    <row r="139" s="12" customFormat="1" ht="22.8" customHeight="1">
      <c r="A139" s="12"/>
      <c r="B139" s="192"/>
      <c r="C139" s="193"/>
      <c r="D139" s="194" t="s">
        <v>77</v>
      </c>
      <c r="E139" s="206" t="s">
        <v>2273</v>
      </c>
      <c r="F139" s="206" t="s">
        <v>2274</v>
      </c>
      <c r="G139" s="193"/>
      <c r="H139" s="193"/>
      <c r="I139" s="196"/>
      <c r="J139" s="207">
        <f>BK139</f>
        <v>0</v>
      </c>
      <c r="K139" s="193"/>
      <c r="L139" s="198"/>
      <c r="M139" s="199"/>
      <c r="N139" s="200"/>
      <c r="O139" s="200"/>
      <c r="P139" s="201">
        <f>SUM(P140:P141)</f>
        <v>0</v>
      </c>
      <c r="Q139" s="200"/>
      <c r="R139" s="201">
        <f>SUM(R140:R141)</f>
        <v>0</v>
      </c>
      <c r="S139" s="200"/>
      <c r="T139" s="202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3" t="s">
        <v>190</v>
      </c>
      <c r="AT139" s="204" t="s">
        <v>77</v>
      </c>
      <c r="AU139" s="204" t="s">
        <v>86</v>
      </c>
      <c r="AY139" s="203" t="s">
        <v>156</v>
      </c>
      <c r="BK139" s="205">
        <f>SUM(BK140:BK141)</f>
        <v>0</v>
      </c>
    </row>
    <row r="140" s="2" customFormat="1" ht="16.5" customHeight="1">
      <c r="A140" s="42"/>
      <c r="B140" s="43"/>
      <c r="C140" s="208" t="s">
        <v>8</v>
      </c>
      <c r="D140" s="208" t="s">
        <v>158</v>
      </c>
      <c r="E140" s="209" t="s">
        <v>2275</v>
      </c>
      <c r="F140" s="210" t="s">
        <v>2276</v>
      </c>
      <c r="G140" s="211" t="s">
        <v>561</v>
      </c>
      <c r="H140" s="212">
        <v>0.312</v>
      </c>
      <c r="I140" s="213"/>
      <c r="J140" s="214">
        <f>ROUND(I140*H140,2)</f>
        <v>0</v>
      </c>
      <c r="K140" s="210" t="s">
        <v>32</v>
      </c>
      <c r="L140" s="48"/>
      <c r="M140" s="215" t="s">
        <v>32</v>
      </c>
      <c r="N140" s="216" t="s">
        <v>49</v>
      </c>
      <c r="O140" s="88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19" t="s">
        <v>2205</v>
      </c>
      <c r="AT140" s="219" t="s">
        <v>158</v>
      </c>
      <c r="AU140" s="219" t="s">
        <v>88</v>
      </c>
      <c r="AY140" s="20" t="s">
        <v>156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86</v>
      </c>
      <c r="BK140" s="220">
        <f>ROUND(I140*H140,2)</f>
        <v>0</v>
      </c>
      <c r="BL140" s="20" t="s">
        <v>2205</v>
      </c>
      <c r="BM140" s="219" t="s">
        <v>2277</v>
      </c>
    </row>
    <row r="141" s="2" customFormat="1">
      <c r="A141" s="42"/>
      <c r="B141" s="43"/>
      <c r="C141" s="44"/>
      <c r="D141" s="221" t="s">
        <v>164</v>
      </c>
      <c r="E141" s="44"/>
      <c r="F141" s="222" t="s">
        <v>2276</v>
      </c>
      <c r="G141" s="44"/>
      <c r="H141" s="44"/>
      <c r="I141" s="223"/>
      <c r="J141" s="44"/>
      <c r="K141" s="44"/>
      <c r="L141" s="48"/>
      <c r="M141" s="283"/>
      <c r="N141" s="284"/>
      <c r="O141" s="285"/>
      <c r="P141" s="285"/>
      <c r="Q141" s="285"/>
      <c r="R141" s="285"/>
      <c r="S141" s="285"/>
      <c r="T141" s="286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0" t="s">
        <v>164</v>
      </c>
      <c r="AU141" s="20" t="s">
        <v>88</v>
      </c>
    </row>
    <row r="142" s="2" customFormat="1" ht="6.96" customHeight="1">
      <c r="A142" s="42"/>
      <c r="B142" s="63"/>
      <c r="C142" s="64"/>
      <c r="D142" s="64"/>
      <c r="E142" s="64"/>
      <c r="F142" s="64"/>
      <c r="G142" s="64"/>
      <c r="H142" s="64"/>
      <c r="I142" s="64"/>
      <c r="J142" s="64"/>
      <c r="K142" s="64"/>
      <c r="L142" s="48"/>
      <c r="M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</row>
  </sheetData>
  <sheetProtection sheet="1" autoFilter="0" formatColumns="0" formatRows="0" objects="1" scenarios="1" spinCount="100000" saltValue="JOGI9SpEcQTMrOEoUhjh7EVI9RnKceBq2n3Re1S9U6FCAXJD5SQ/BCz3ivz8FMak5obrcUxJkKy1zm4I4mmLsQ==" hashValue="QkwcCCX1YQGWit7RP39KX9DDuQKGz/HlOaWtAY7Vd2Sz0keeRR2+B/tDmkrZJdmy5IKegCJ1C8LlA1cht95VjA==" algorithmName="SHA-512" password="CC35"/>
  <autoFilter ref="C84:K14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7" customFormat="1" ht="45" customHeight="1">
      <c r="B3" s="292"/>
      <c r="C3" s="293" t="s">
        <v>2278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2279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2280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2281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2282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2283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2284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2285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2286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2287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2288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85</v>
      </c>
      <c r="F18" s="299" t="s">
        <v>2289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2290</v>
      </c>
      <c r="F19" s="299" t="s">
        <v>2291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2292</v>
      </c>
      <c r="F20" s="299" t="s">
        <v>2293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2294</v>
      </c>
      <c r="F21" s="299" t="s">
        <v>2295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2093</v>
      </c>
      <c r="F22" s="299" t="s">
        <v>2094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2296</v>
      </c>
      <c r="F23" s="299" t="s">
        <v>2297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2298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2299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2300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2301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2302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2303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2304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2305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2306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142</v>
      </c>
      <c r="F36" s="299"/>
      <c r="G36" s="299" t="s">
        <v>2307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2308</v>
      </c>
      <c r="F37" s="299"/>
      <c r="G37" s="299" t="s">
        <v>2309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59</v>
      </c>
      <c r="F38" s="299"/>
      <c r="G38" s="299" t="s">
        <v>2310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60</v>
      </c>
      <c r="F39" s="299"/>
      <c r="G39" s="299" t="s">
        <v>2311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143</v>
      </c>
      <c r="F40" s="299"/>
      <c r="G40" s="299" t="s">
        <v>2312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144</v>
      </c>
      <c r="F41" s="299"/>
      <c r="G41" s="299" t="s">
        <v>2313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2314</v>
      </c>
      <c r="F42" s="299"/>
      <c r="G42" s="299" t="s">
        <v>2315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2316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2317</v>
      </c>
      <c r="F44" s="299"/>
      <c r="G44" s="299" t="s">
        <v>2318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146</v>
      </c>
      <c r="F45" s="299"/>
      <c r="G45" s="299" t="s">
        <v>2319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2320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2321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2322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2323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2324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2325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2326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2327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2328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2329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2330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2331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2332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2333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2334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2335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2336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2337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2338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2339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2340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2341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2342</v>
      </c>
      <c r="D76" s="317"/>
      <c r="E76" s="317"/>
      <c r="F76" s="317" t="s">
        <v>2343</v>
      </c>
      <c r="G76" s="318"/>
      <c r="H76" s="317" t="s">
        <v>60</v>
      </c>
      <c r="I76" s="317" t="s">
        <v>63</v>
      </c>
      <c r="J76" s="317" t="s">
        <v>2344</v>
      </c>
      <c r="K76" s="316"/>
    </row>
    <row r="77" s="1" customFormat="1" ht="17.25" customHeight="1">
      <c r="B77" s="314"/>
      <c r="C77" s="319" t="s">
        <v>2345</v>
      </c>
      <c r="D77" s="319"/>
      <c r="E77" s="319"/>
      <c r="F77" s="320" t="s">
        <v>2346</v>
      </c>
      <c r="G77" s="321"/>
      <c r="H77" s="319"/>
      <c r="I77" s="319"/>
      <c r="J77" s="319" t="s">
        <v>2347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59</v>
      </c>
      <c r="D79" s="324"/>
      <c r="E79" s="324"/>
      <c r="F79" s="325" t="s">
        <v>2348</v>
      </c>
      <c r="G79" s="326"/>
      <c r="H79" s="302" t="s">
        <v>2349</v>
      </c>
      <c r="I79" s="302" t="s">
        <v>2350</v>
      </c>
      <c r="J79" s="302">
        <v>20</v>
      </c>
      <c r="K79" s="316"/>
    </row>
    <row r="80" s="1" customFormat="1" ht="15" customHeight="1">
      <c r="B80" s="314"/>
      <c r="C80" s="302" t="s">
        <v>2351</v>
      </c>
      <c r="D80" s="302"/>
      <c r="E80" s="302"/>
      <c r="F80" s="325" t="s">
        <v>2348</v>
      </c>
      <c r="G80" s="326"/>
      <c r="H80" s="302" t="s">
        <v>2352</v>
      </c>
      <c r="I80" s="302" t="s">
        <v>2350</v>
      </c>
      <c r="J80" s="302">
        <v>120</v>
      </c>
      <c r="K80" s="316"/>
    </row>
    <row r="81" s="1" customFormat="1" ht="15" customHeight="1">
      <c r="B81" s="327"/>
      <c r="C81" s="302" t="s">
        <v>2353</v>
      </c>
      <c r="D81" s="302"/>
      <c r="E81" s="302"/>
      <c r="F81" s="325" t="s">
        <v>2354</v>
      </c>
      <c r="G81" s="326"/>
      <c r="H81" s="302" t="s">
        <v>2355</v>
      </c>
      <c r="I81" s="302" t="s">
        <v>2350</v>
      </c>
      <c r="J81" s="302">
        <v>50</v>
      </c>
      <c r="K81" s="316"/>
    </row>
    <row r="82" s="1" customFormat="1" ht="15" customHeight="1">
      <c r="B82" s="327"/>
      <c r="C82" s="302" t="s">
        <v>2356</v>
      </c>
      <c r="D82" s="302"/>
      <c r="E82" s="302"/>
      <c r="F82" s="325" t="s">
        <v>2348</v>
      </c>
      <c r="G82" s="326"/>
      <c r="H82" s="302" t="s">
        <v>2357</v>
      </c>
      <c r="I82" s="302" t="s">
        <v>2358</v>
      </c>
      <c r="J82" s="302"/>
      <c r="K82" s="316"/>
    </row>
    <row r="83" s="1" customFormat="1" ht="15" customHeight="1">
      <c r="B83" s="327"/>
      <c r="C83" s="328" t="s">
        <v>2359</v>
      </c>
      <c r="D83" s="328"/>
      <c r="E83" s="328"/>
      <c r="F83" s="329" t="s">
        <v>2354</v>
      </c>
      <c r="G83" s="328"/>
      <c r="H83" s="328" t="s">
        <v>2360</v>
      </c>
      <c r="I83" s="328" t="s">
        <v>2350</v>
      </c>
      <c r="J83" s="328">
        <v>15</v>
      </c>
      <c r="K83" s="316"/>
    </row>
    <row r="84" s="1" customFormat="1" ht="15" customHeight="1">
      <c r="B84" s="327"/>
      <c r="C84" s="328" t="s">
        <v>2361</v>
      </c>
      <c r="D84" s="328"/>
      <c r="E84" s="328"/>
      <c r="F84" s="329" t="s">
        <v>2354</v>
      </c>
      <c r="G84" s="328"/>
      <c r="H84" s="328" t="s">
        <v>2362</v>
      </c>
      <c r="I84" s="328" t="s">
        <v>2350</v>
      </c>
      <c r="J84" s="328">
        <v>15</v>
      </c>
      <c r="K84" s="316"/>
    </row>
    <row r="85" s="1" customFormat="1" ht="15" customHeight="1">
      <c r="B85" s="327"/>
      <c r="C85" s="328" t="s">
        <v>2363</v>
      </c>
      <c r="D85" s="328"/>
      <c r="E85" s="328"/>
      <c r="F85" s="329" t="s">
        <v>2354</v>
      </c>
      <c r="G85" s="328"/>
      <c r="H85" s="328" t="s">
        <v>2364</v>
      </c>
      <c r="I85" s="328" t="s">
        <v>2350</v>
      </c>
      <c r="J85" s="328">
        <v>20</v>
      </c>
      <c r="K85" s="316"/>
    </row>
    <row r="86" s="1" customFormat="1" ht="15" customHeight="1">
      <c r="B86" s="327"/>
      <c r="C86" s="328" t="s">
        <v>2365</v>
      </c>
      <c r="D86" s="328"/>
      <c r="E86" s="328"/>
      <c r="F86" s="329" t="s">
        <v>2354</v>
      </c>
      <c r="G86" s="328"/>
      <c r="H86" s="328" t="s">
        <v>2366</v>
      </c>
      <c r="I86" s="328" t="s">
        <v>2350</v>
      </c>
      <c r="J86" s="328">
        <v>20</v>
      </c>
      <c r="K86" s="316"/>
    </row>
    <row r="87" s="1" customFormat="1" ht="15" customHeight="1">
      <c r="B87" s="327"/>
      <c r="C87" s="302" t="s">
        <v>2367</v>
      </c>
      <c r="D87" s="302"/>
      <c r="E87" s="302"/>
      <c r="F87" s="325" t="s">
        <v>2354</v>
      </c>
      <c r="G87" s="326"/>
      <c r="H87" s="302" t="s">
        <v>2368</v>
      </c>
      <c r="I87" s="302" t="s">
        <v>2350</v>
      </c>
      <c r="J87" s="302">
        <v>50</v>
      </c>
      <c r="K87" s="316"/>
    </row>
    <row r="88" s="1" customFormat="1" ht="15" customHeight="1">
      <c r="B88" s="327"/>
      <c r="C88" s="302" t="s">
        <v>2369</v>
      </c>
      <c r="D88" s="302"/>
      <c r="E88" s="302"/>
      <c r="F88" s="325" t="s">
        <v>2354</v>
      </c>
      <c r="G88" s="326"/>
      <c r="H88" s="302" t="s">
        <v>2370</v>
      </c>
      <c r="I88" s="302" t="s">
        <v>2350</v>
      </c>
      <c r="J88" s="302">
        <v>20</v>
      </c>
      <c r="K88" s="316"/>
    </row>
    <row r="89" s="1" customFormat="1" ht="15" customHeight="1">
      <c r="B89" s="327"/>
      <c r="C89" s="302" t="s">
        <v>2371</v>
      </c>
      <c r="D89" s="302"/>
      <c r="E89" s="302"/>
      <c r="F89" s="325" t="s">
        <v>2354</v>
      </c>
      <c r="G89" s="326"/>
      <c r="H89" s="302" t="s">
        <v>2372</v>
      </c>
      <c r="I89" s="302" t="s">
        <v>2350</v>
      </c>
      <c r="J89" s="302">
        <v>20</v>
      </c>
      <c r="K89" s="316"/>
    </row>
    <row r="90" s="1" customFormat="1" ht="15" customHeight="1">
      <c r="B90" s="327"/>
      <c r="C90" s="302" t="s">
        <v>2373</v>
      </c>
      <c r="D90" s="302"/>
      <c r="E90" s="302"/>
      <c r="F90" s="325" t="s">
        <v>2354</v>
      </c>
      <c r="G90" s="326"/>
      <c r="H90" s="302" t="s">
        <v>2374</v>
      </c>
      <c r="I90" s="302" t="s">
        <v>2350</v>
      </c>
      <c r="J90" s="302">
        <v>50</v>
      </c>
      <c r="K90" s="316"/>
    </row>
    <row r="91" s="1" customFormat="1" ht="15" customHeight="1">
      <c r="B91" s="327"/>
      <c r="C91" s="302" t="s">
        <v>2375</v>
      </c>
      <c r="D91" s="302"/>
      <c r="E91" s="302"/>
      <c r="F91" s="325" t="s">
        <v>2354</v>
      </c>
      <c r="G91" s="326"/>
      <c r="H91" s="302" t="s">
        <v>2375</v>
      </c>
      <c r="I91" s="302" t="s">
        <v>2350</v>
      </c>
      <c r="J91" s="302">
        <v>50</v>
      </c>
      <c r="K91" s="316"/>
    </row>
    <row r="92" s="1" customFormat="1" ht="15" customHeight="1">
      <c r="B92" s="327"/>
      <c r="C92" s="302" t="s">
        <v>2376</v>
      </c>
      <c r="D92" s="302"/>
      <c r="E92" s="302"/>
      <c r="F92" s="325" t="s">
        <v>2354</v>
      </c>
      <c r="G92" s="326"/>
      <c r="H92" s="302" t="s">
        <v>2377</v>
      </c>
      <c r="I92" s="302" t="s">
        <v>2350</v>
      </c>
      <c r="J92" s="302">
        <v>255</v>
      </c>
      <c r="K92" s="316"/>
    </row>
    <row r="93" s="1" customFormat="1" ht="15" customHeight="1">
      <c r="B93" s="327"/>
      <c r="C93" s="302" t="s">
        <v>2378</v>
      </c>
      <c r="D93" s="302"/>
      <c r="E93" s="302"/>
      <c r="F93" s="325" t="s">
        <v>2348</v>
      </c>
      <c r="G93" s="326"/>
      <c r="H93" s="302" t="s">
        <v>2379</v>
      </c>
      <c r="I93" s="302" t="s">
        <v>2380</v>
      </c>
      <c r="J93" s="302"/>
      <c r="K93" s="316"/>
    </row>
    <row r="94" s="1" customFormat="1" ht="15" customHeight="1">
      <c r="B94" s="327"/>
      <c r="C94" s="302" t="s">
        <v>2381</v>
      </c>
      <c r="D94" s="302"/>
      <c r="E94" s="302"/>
      <c r="F94" s="325" t="s">
        <v>2348</v>
      </c>
      <c r="G94" s="326"/>
      <c r="H94" s="302" t="s">
        <v>2382</v>
      </c>
      <c r="I94" s="302" t="s">
        <v>2383</v>
      </c>
      <c r="J94" s="302"/>
      <c r="K94" s="316"/>
    </row>
    <row r="95" s="1" customFormat="1" ht="15" customHeight="1">
      <c r="B95" s="327"/>
      <c r="C95" s="302" t="s">
        <v>2384</v>
      </c>
      <c r="D95" s="302"/>
      <c r="E95" s="302"/>
      <c r="F95" s="325" t="s">
        <v>2348</v>
      </c>
      <c r="G95" s="326"/>
      <c r="H95" s="302" t="s">
        <v>2384</v>
      </c>
      <c r="I95" s="302" t="s">
        <v>2383</v>
      </c>
      <c r="J95" s="302"/>
      <c r="K95" s="316"/>
    </row>
    <row r="96" s="1" customFormat="1" ht="15" customHeight="1">
      <c r="B96" s="327"/>
      <c r="C96" s="302" t="s">
        <v>44</v>
      </c>
      <c r="D96" s="302"/>
      <c r="E96" s="302"/>
      <c r="F96" s="325" t="s">
        <v>2348</v>
      </c>
      <c r="G96" s="326"/>
      <c r="H96" s="302" t="s">
        <v>2385</v>
      </c>
      <c r="I96" s="302" t="s">
        <v>2383</v>
      </c>
      <c r="J96" s="302"/>
      <c r="K96" s="316"/>
    </row>
    <row r="97" s="1" customFormat="1" ht="15" customHeight="1">
      <c r="B97" s="327"/>
      <c r="C97" s="302" t="s">
        <v>54</v>
      </c>
      <c r="D97" s="302"/>
      <c r="E97" s="302"/>
      <c r="F97" s="325" t="s">
        <v>2348</v>
      </c>
      <c r="G97" s="326"/>
      <c r="H97" s="302" t="s">
        <v>2386</v>
      </c>
      <c r="I97" s="302" t="s">
        <v>2383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2387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2342</v>
      </c>
      <c r="D103" s="317"/>
      <c r="E103" s="317"/>
      <c r="F103" s="317" t="s">
        <v>2343</v>
      </c>
      <c r="G103" s="318"/>
      <c r="H103" s="317" t="s">
        <v>60</v>
      </c>
      <c r="I103" s="317" t="s">
        <v>63</v>
      </c>
      <c r="J103" s="317" t="s">
        <v>2344</v>
      </c>
      <c r="K103" s="316"/>
    </row>
    <row r="104" s="1" customFormat="1" ht="17.25" customHeight="1">
      <c r="B104" s="314"/>
      <c r="C104" s="319" t="s">
        <v>2345</v>
      </c>
      <c r="D104" s="319"/>
      <c r="E104" s="319"/>
      <c r="F104" s="320" t="s">
        <v>2346</v>
      </c>
      <c r="G104" s="321"/>
      <c r="H104" s="319"/>
      <c r="I104" s="319"/>
      <c r="J104" s="319" t="s">
        <v>2347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59</v>
      </c>
      <c r="D106" s="324"/>
      <c r="E106" s="324"/>
      <c r="F106" s="325" t="s">
        <v>2348</v>
      </c>
      <c r="G106" s="302"/>
      <c r="H106" s="302" t="s">
        <v>2388</v>
      </c>
      <c r="I106" s="302" t="s">
        <v>2350</v>
      </c>
      <c r="J106" s="302">
        <v>20</v>
      </c>
      <c r="K106" s="316"/>
    </row>
    <row r="107" s="1" customFormat="1" ht="15" customHeight="1">
      <c r="B107" s="314"/>
      <c r="C107" s="302" t="s">
        <v>2351</v>
      </c>
      <c r="D107" s="302"/>
      <c r="E107" s="302"/>
      <c r="F107" s="325" t="s">
        <v>2348</v>
      </c>
      <c r="G107" s="302"/>
      <c r="H107" s="302" t="s">
        <v>2388</v>
      </c>
      <c r="I107" s="302" t="s">
        <v>2350</v>
      </c>
      <c r="J107" s="302">
        <v>120</v>
      </c>
      <c r="K107" s="316"/>
    </row>
    <row r="108" s="1" customFormat="1" ht="15" customHeight="1">
      <c r="B108" s="327"/>
      <c r="C108" s="302" t="s">
        <v>2353</v>
      </c>
      <c r="D108" s="302"/>
      <c r="E108" s="302"/>
      <c r="F108" s="325" t="s">
        <v>2354</v>
      </c>
      <c r="G108" s="302"/>
      <c r="H108" s="302" t="s">
        <v>2388</v>
      </c>
      <c r="I108" s="302" t="s">
        <v>2350</v>
      </c>
      <c r="J108" s="302">
        <v>50</v>
      </c>
      <c r="K108" s="316"/>
    </row>
    <row r="109" s="1" customFormat="1" ht="15" customHeight="1">
      <c r="B109" s="327"/>
      <c r="C109" s="302" t="s">
        <v>2356</v>
      </c>
      <c r="D109" s="302"/>
      <c r="E109" s="302"/>
      <c r="F109" s="325" t="s">
        <v>2348</v>
      </c>
      <c r="G109" s="302"/>
      <c r="H109" s="302" t="s">
        <v>2388</v>
      </c>
      <c r="I109" s="302" t="s">
        <v>2358</v>
      </c>
      <c r="J109" s="302"/>
      <c r="K109" s="316"/>
    </row>
    <row r="110" s="1" customFormat="1" ht="15" customHeight="1">
      <c r="B110" s="327"/>
      <c r="C110" s="302" t="s">
        <v>2367</v>
      </c>
      <c r="D110" s="302"/>
      <c r="E110" s="302"/>
      <c r="F110" s="325" t="s">
        <v>2354</v>
      </c>
      <c r="G110" s="302"/>
      <c r="H110" s="302" t="s">
        <v>2388</v>
      </c>
      <c r="I110" s="302" t="s">
        <v>2350</v>
      </c>
      <c r="J110" s="302">
        <v>50</v>
      </c>
      <c r="K110" s="316"/>
    </row>
    <row r="111" s="1" customFormat="1" ht="15" customHeight="1">
      <c r="B111" s="327"/>
      <c r="C111" s="302" t="s">
        <v>2375</v>
      </c>
      <c r="D111" s="302"/>
      <c r="E111" s="302"/>
      <c r="F111" s="325" t="s">
        <v>2354</v>
      </c>
      <c r="G111" s="302"/>
      <c r="H111" s="302" t="s">
        <v>2388</v>
      </c>
      <c r="I111" s="302" t="s">
        <v>2350</v>
      </c>
      <c r="J111" s="302">
        <v>50</v>
      </c>
      <c r="K111" s="316"/>
    </row>
    <row r="112" s="1" customFormat="1" ht="15" customHeight="1">
      <c r="B112" s="327"/>
      <c r="C112" s="302" t="s">
        <v>2373</v>
      </c>
      <c r="D112" s="302"/>
      <c r="E112" s="302"/>
      <c r="F112" s="325" t="s">
        <v>2354</v>
      </c>
      <c r="G112" s="302"/>
      <c r="H112" s="302" t="s">
        <v>2388</v>
      </c>
      <c r="I112" s="302" t="s">
        <v>2350</v>
      </c>
      <c r="J112" s="302">
        <v>50</v>
      </c>
      <c r="K112" s="316"/>
    </row>
    <row r="113" s="1" customFormat="1" ht="15" customHeight="1">
      <c r="B113" s="327"/>
      <c r="C113" s="302" t="s">
        <v>59</v>
      </c>
      <c r="D113" s="302"/>
      <c r="E113" s="302"/>
      <c r="F113" s="325" t="s">
        <v>2348</v>
      </c>
      <c r="G113" s="302"/>
      <c r="H113" s="302" t="s">
        <v>2389</v>
      </c>
      <c r="I113" s="302" t="s">
        <v>2350</v>
      </c>
      <c r="J113" s="302">
        <v>20</v>
      </c>
      <c r="K113" s="316"/>
    </row>
    <row r="114" s="1" customFormat="1" ht="15" customHeight="1">
      <c r="B114" s="327"/>
      <c r="C114" s="302" t="s">
        <v>2390</v>
      </c>
      <c r="D114" s="302"/>
      <c r="E114" s="302"/>
      <c r="F114" s="325" t="s">
        <v>2348</v>
      </c>
      <c r="G114" s="302"/>
      <c r="H114" s="302" t="s">
        <v>2391</v>
      </c>
      <c r="I114" s="302" t="s">
        <v>2350</v>
      </c>
      <c r="J114" s="302">
        <v>120</v>
      </c>
      <c r="K114" s="316"/>
    </row>
    <row r="115" s="1" customFormat="1" ht="15" customHeight="1">
      <c r="B115" s="327"/>
      <c r="C115" s="302" t="s">
        <v>44</v>
      </c>
      <c r="D115" s="302"/>
      <c r="E115" s="302"/>
      <c r="F115" s="325" t="s">
        <v>2348</v>
      </c>
      <c r="G115" s="302"/>
      <c r="H115" s="302" t="s">
        <v>2392</v>
      </c>
      <c r="I115" s="302" t="s">
        <v>2383</v>
      </c>
      <c r="J115" s="302"/>
      <c r="K115" s="316"/>
    </row>
    <row r="116" s="1" customFormat="1" ht="15" customHeight="1">
      <c r="B116" s="327"/>
      <c r="C116" s="302" t="s">
        <v>54</v>
      </c>
      <c r="D116" s="302"/>
      <c r="E116" s="302"/>
      <c r="F116" s="325" t="s">
        <v>2348</v>
      </c>
      <c r="G116" s="302"/>
      <c r="H116" s="302" t="s">
        <v>2393</v>
      </c>
      <c r="I116" s="302" t="s">
        <v>2383</v>
      </c>
      <c r="J116" s="302"/>
      <c r="K116" s="316"/>
    </row>
    <row r="117" s="1" customFormat="1" ht="15" customHeight="1">
      <c r="B117" s="327"/>
      <c r="C117" s="302" t="s">
        <v>63</v>
      </c>
      <c r="D117" s="302"/>
      <c r="E117" s="302"/>
      <c r="F117" s="325" t="s">
        <v>2348</v>
      </c>
      <c r="G117" s="302"/>
      <c r="H117" s="302" t="s">
        <v>2394</v>
      </c>
      <c r="I117" s="302" t="s">
        <v>2395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2396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2342</v>
      </c>
      <c r="D123" s="317"/>
      <c r="E123" s="317"/>
      <c r="F123" s="317" t="s">
        <v>2343</v>
      </c>
      <c r="G123" s="318"/>
      <c r="H123" s="317" t="s">
        <v>60</v>
      </c>
      <c r="I123" s="317" t="s">
        <v>63</v>
      </c>
      <c r="J123" s="317" t="s">
        <v>2344</v>
      </c>
      <c r="K123" s="346"/>
    </row>
    <row r="124" s="1" customFormat="1" ht="17.25" customHeight="1">
      <c r="B124" s="345"/>
      <c r="C124" s="319" t="s">
        <v>2345</v>
      </c>
      <c r="D124" s="319"/>
      <c r="E124" s="319"/>
      <c r="F124" s="320" t="s">
        <v>2346</v>
      </c>
      <c r="G124" s="321"/>
      <c r="H124" s="319"/>
      <c r="I124" s="319"/>
      <c r="J124" s="319" t="s">
        <v>2347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2351</v>
      </c>
      <c r="D126" s="324"/>
      <c r="E126" s="324"/>
      <c r="F126" s="325" t="s">
        <v>2348</v>
      </c>
      <c r="G126" s="302"/>
      <c r="H126" s="302" t="s">
        <v>2388</v>
      </c>
      <c r="I126" s="302" t="s">
        <v>2350</v>
      </c>
      <c r="J126" s="302">
        <v>120</v>
      </c>
      <c r="K126" s="350"/>
    </row>
    <row r="127" s="1" customFormat="1" ht="15" customHeight="1">
      <c r="B127" s="347"/>
      <c r="C127" s="302" t="s">
        <v>2397</v>
      </c>
      <c r="D127" s="302"/>
      <c r="E127" s="302"/>
      <c r="F127" s="325" t="s">
        <v>2348</v>
      </c>
      <c r="G127" s="302"/>
      <c r="H127" s="302" t="s">
        <v>2398</v>
      </c>
      <c r="I127" s="302" t="s">
        <v>2350</v>
      </c>
      <c r="J127" s="302" t="s">
        <v>2399</v>
      </c>
      <c r="K127" s="350"/>
    </row>
    <row r="128" s="1" customFormat="1" ht="15" customHeight="1">
      <c r="B128" s="347"/>
      <c r="C128" s="302" t="s">
        <v>2296</v>
      </c>
      <c r="D128" s="302"/>
      <c r="E128" s="302"/>
      <c r="F128" s="325" t="s">
        <v>2348</v>
      </c>
      <c r="G128" s="302"/>
      <c r="H128" s="302" t="s">
        <v>2400</v>
      </c>
      <c r="I128" s="302" t="s">
        <v>2350</v>
      </c>
      <c r="J128" s="302" t="s">
        <v>2399</v>
      </c>
      <c r="K128" s="350"/>
    </row>
    <row r="129" s="1" customFormat="1" ht="15" customHeight="1">
      <c r="B129" s="347"/>
      <c r="C129" s="302" t="s">
        <v>2359</v>
      </c>
      <c r="D129" s="302"/>
      <c r="E129" s="302"/>
      <c r="F129" s="325" t="s">
        <v>2354</v>
      </c>
      <c r="G129" s="302"/>
      <c r="H129" s="302" t="s">
        <v>2360</v>
      </c>
      <c r="I129" s="302" t="s">
        <v>2350</v>
      </c>
      <c r="J129" s="302">
        <v>15</v>
      </c>
      <c r="K129" s="350"/>
    </row>
    <row r="130" s="1" customFormat="1" ht="15" customHeight="1">
      <c r="B130" s="347"/>
      <c r="C130" s="328" t="s">
        <v>2361</v>
      </c>
      <c r="D130" s="328"/>
      <c r="E130" s="328"/>
      <c r="F130" s="329" t="s">
        <v>2354</v>
      </c>
      <c r="G130" s="328"/>
      <c r="H130" s="328" t="s">
        <v>2362</v>
      </c>
      <c r="I130" s="328" t="s">
        <v>2350</v>
      </c>
      <c r="J130" s="328">
        <v>15</v>
      </c>
      <c r="K130" s="350"/>
    </row>
    <row r="131" s="1" customFormat="1" ht="15" customHeight="1">
      <c r="B131" s="347"/>
      <c r="C131" s="328" t="s">
        <v>2363</v>
      </c>
      <c r="D131" s="328"/>
      <c r="E131" s="328"/>
      <c r="F131" s="329" t="s">
        <v>2354</v>
      </c>
      <c r="G131" s="328"/>
      <c r="H131" s="328" t="s">
        <v>2364</v>
      </c>
      <c r="I131" s="328" t="s">
        <v>2350</v>
      </c>
      <c r="J131" s="328">
        <v>20</v>
      </c>
      <c r="K131" s="350"/>
    </row>
    <row r="132" s="1" customFormat="1" ht="15" customHeight="1">
      <c r="B132" s="347"/>
      <c r="C132" s="328" t="s">
        <v>2365</v>
      </c>
      <c r="D132" s="328"/>
      <c r="E132" s="328"/>
      <c r="F132" s="329" t="s">
        <v>2354</v>
      </c>
      <c r="G132" s="328"/>
      <c r="H132" s="328" t="s">
        <v>2366</v>
      </c>
      <c r="I132" s="328" t="s">
        <v>2350</v>
      </c>
      <c r="J132" s="328">
        <v>20</v>
      </c>
      <c r="K132" s="350"/>
    </row>
    <row r="133" s="1" customFormat="1" ht="15" customHeight="1">
      <c r="B133" s="347"/>
      <c r="C133" s="302" t="s">
        <v>2353</v>
      </c>
      <c r="D133" s="302"/>
      <c r="E133" s="302"/>
      <c r="F133" s="325" t="s">
        <v>2354</v>
      </c>
      <c r="G133" s="302"/>
      <c r="H133" s="302" t="s">
        <v>2388</v>
      </c>
      <c r="I133" s="302" t="s">
        <v>2350</v>
      </c>
      <c r="J133" s="302">
        <v>50</v>
      </c>
      <c r="K133" s="350"/>
    </row>
    <row r="134" s="1" customFormat="1" ht="15" customHeight="1">
      <c r="B134" s="347"/>
      <c r="C134" s="302" t="s">
        <v>2367</v>
      </c>
      <c r="D134" s="302"/>
      <c r="E134" s="302"/>
      <c r="F134" s="325" t="s">
        <v>2354</v>
      </c>
      <c r="G134" s="302"/>
      <c r="H134" s="302" t="s">
        <v>2388</v>
      </c>
      <c r="I134" s="302" t="s">
        <v>2350</v>
      </c>
      <c r="J134" s="302">
        <v>50</v>
      </c>
      <c r="K134" s="350"/>
    </row>
    <row r="135" s="1" customFormat="1" ht="15" customHeight="1">
      <c r="B135" s="347"/>
      <c r="C135" s="302" t="s">
        <v>2373</v>
      </c>
      <c r="D135" s="302"/>
      <c r="E135" s="302"/>
      <c r="F135" s="325" t="s">
        <v>2354</v>
      </c>
      <c r="G135" s="302"/>
      <c r="H135" s="302" t="s">
        <v>2388</v>
      </c>
      <c r="I135" s="302" t="s">
        <v>2350</v>
      </c>
      <c r="J135" s="302">
        <v>50</v>
      </c>
      <c r="K135" s="350"/>
    </row>
    <row r="136" s="1" customFormat="1" ht="15" customHeight="1">
      <c r="B136" s="347"/>
      <c r="C136" s="302" t="s">
        <v>2375</v>
      </c>
      <c r="D136" s="302"/>
      <c r="E136" s="302"/>
      <c r="F136" s="325" t="s">
        <v>2354</v>
      </c>
      <c r="G136" s="302"/>
      <c r="H136" s="302" t="s">
        <v>2388</v>
      </c>
      <c r="I136" s="302" t="s">
        <v>2350</v>
      </c>
      <c r="J136" s="302">
        <v>50</v>
      </c>
      <c r="K136" s="350"/>
    </row>
    <row r="137" s="1" customFormat="1" ht="15" customHeight="1">
      <c r="B137" s="347"/>
      <c r="C137" s="302" t="s">
        <v>2376</v>
      </c>
      <c r="D137" s="302"/>
      <c r="E137" s="302"/>
      <c r="F137" s="325" t="s">
        <v>2354</v>
      </c>
      <c r="G137" s="302"/>
      <c r="H137" s="302" t="s">
        <v>2401</v>
      </c>
      <c r="I137" s="302" t="s">
        <v>2350</v>
      </c>
      <c r="J137" s="302">
        <v>255</v>
      </c>
      <c r="K137" s="350"/>
    </row>
    <row r="138" s="1" customFormat="1" ht="15" customHeight="1">
      <c r="B138" s="347"/>
      <c r="C138" s="302" t="s">
        <v>2378</v>
      </c>
      <c r="D138" s="302"/>
      <c r="E138" s="302"/>
      <c r="F138" s="325" t="s">
        <v>2348</v>
      </c>
      <c r="G138" s="302"/>
      <c r="H138" s="302" t="s">
        <v>2402</v>
      </c>
      <c r="I138" s="302" t="s">
        <v>2380</v>
      </c>
      <c r="J138" s="302"/>
      <c r="K138" s="350"/>
    </row>
    <row r="139" s="1" customFormat="1" ht="15" customHeight="1">
      <c r="B139" s="347"/>
      <c r="C139" s="302" t="s">
        <v>2381</v>
      </c>
      <c r="D139" s="302"/>
      <c r="E139" s="302"/>
      <c r="F139" s="325" t="s">
        <v>2348</v>
      </c>
      <c r="G139" s="302"/>
      <c r="H139" s="302" t="s">
        <v>2403</v>
      </c>
      <c r="I139" s="302" t="s">
        <v>2383</v>
      </c>
      <c r="J139" s="302"/>
      <c r="K139" s="350"/>
    </row>
    <row r="140" s="1" customFormat="1" ht="15" customHeight="1">
      <c r="B140" s="347"/>
      <c r="C140" s="302" t="s">
        <v>2384</v>
      </c>
      <c r="D140" s="302"/>
      <c r="E140" s="302"/>
      <c r="F140" s="325" t="s">
        <v>2348</v>
      </c>
      <c r="G140" s="302"/>
      <c r="H140" s="302" t="s">
        <v>2384</v>
      </c>
      <c r="I140" s="302" t="s">
        <v>2383</v>
      </c>
      <c r="J140" s="302"/>
      <c r="K140" s="350"/>
    </row>
    <row r="141" s="1" customFormat="1" ht="15" customHeight="1">
      <c r="B141" s="347"/>
      <c r="C141" s="302" t="s">
        <v>44</v>
      </c>
      <c r="D141" s="302"/>
      <c r="E141" s="302"/>
      <c r="F141" s="325" t="s">
        <v>2348</v>
      </c>
      <c r="G141" s="302"/>
      <c r="H141" s="302" t="s">
        <v>2404</v>
      </c>
      <c r="I141" s="302" t="s">
        <v>2383</v>
      </c>
      <c r="J141" s="302"/>
      <c r="K141" s="350"/>
    </row>
    <row r="142" s="1" customFormat="1" ht="15" customHeight="1">
      <c r="B142" s="347"/>
      <c r="C142" s="302" t="s">
        <v>2405</v>
      </c>
      <c r="D142" s="302"/>
      <c r="E142" s="302"/>
      <c r="F142" s="325" t="s">
        <v>2348</v>
      </c>
      <c r="G142" s="302"/>
      <c r="H142" s="302" t="s">
        <v>2406</v>
      </c>
      <c r="I142" s="302" t="s">
        <v>2383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2407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2342</v>
      </c>
      <c r="D148" s="317"/>
      <c r="E148" s="317"/>
      <c r="F148" s="317" t="s">
        <v>2343</v>
      </c>
      <c r="G148" s="318"/>
      <c r="H148" s="317" t="s">
        <v>60</v>
      </c>
      <c r="I148" s="317" t="s">
        <v>63</v>
      </c>
      <c r="J148" s="317" t="s">
        <v>2344</v>
      </c>
      <c r="K148" s="316"/>
    </row>
    <row r="149" s="1" customFormat="1" ht="17.25" customHeight="1">
      <c r="B149" s="314"/>
      <c r="C149" s="319" t="s">
        <v>2345</v>
      </c>
      <c r="D149" s="319"/>
      <c r="E149" s="319"/>
      <c r="F149" s="320" t="s">
        <v>2346</v>
      </c>
      <c r="G149" s="321"/>
      <c r="H149" s="319"/>
      <c r="I149" s="319"/>
      <c r="J149" s="319" t="s">
        <v>2347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2351</v>
      </c>
      <c r="D151" s="302"/>
      <c r="E151" s="302"/>
      <c r="F151" s="355" t="s">
        <v>2348</v>
      </c>
      <c r="G151" s="302"/>
      <c r="H151" s="354" t="s">
        <v>2388</v>
      </c>
      <c r="I151" s="354" t="s">
        <v>2350</v>
      </c>
      <c r="J151" s="354">
        <v>120</v>
      </c>
      <c r="K151" s="350"/>
    </row>
    <row r="152" s="1" customFormat="1" ht="15" customHeight="1">
      <c r="B152" s="327"/>
      <c r="C152" s="354" t="s">
        <v>2397</v>
      </c>
      <c r="D152" s="302"/>
      <c r="E152" s="302"/>
      <c r="F152" s="355" t="s">
        <v>2348</v>
      </c>
      <c r="G152" s="302"/>
      <c r="H152" s="354" t="s">
        <v>2408</v>
      </c>
      <c r="I152" s="354" t="s">
        <v>2350</v>
      </c>
      <c r="J152" s="354" t="s">
        <v>2399</v>
      </c>
      <c r="K152" s="350"/>
    </row>
    <row r="153" s="1" customFormat="1" ht="15" customHeight="1">
      <c r="B153" s="327"/>
      <c r="C153" s="354" t="s">
        <v>2296</v>
      </c>
      <c r="D153" s="302"/>
      <c r="E153" s="302"/>
      <c r="F153" s="355" t="s">
        <v>2348</v>
      </c>
      <c r="G153" s="302"/>
      <c r="H153" s="354" t="s">
        <v>2409</v>
      </c>
      <c r="I153" s="354" t="s">
        <v>2350</v>
      </c>
      <c r="J153" s="354" t="s">
        <v>2399</v>
      </c>
      <c r="K153" s="350"/>
    </row>
    <row r="154" s="1" customFormat="1" ht="15" customHeight="1">
      <c r="B154" s="327"/>
      <c r="C154" s="354" t="s">
        <v>2353</v>
      </c>
      <c r="D154" s="302"/>
      <c r="E154" s="302"/>
      <c r="F154" s="355" t="s">
        <v>2354</v>
      </c>
      <c r="G154" s="302"/>
      <c r="H154" s="354" t="s">
        <v>2388</v>
      </c>
      <c r="I154" s="354" t="s">
        <v>2350</v>
      </c>
      <c r="J154" s="354">
        <v>50</v>
      </c>
      <c r="K154" s="350"/>
    </row>
    <row r="155" s="1" customFormat="1" ht="15" customHeight="1">
      <c r="B155" s="327"/>
      <c r="C155" s="354" t="s">
        <v>2356</v>
      </c>
      <c r="D155" s="302"/>
      <c r="E155" s="302"/>
      <c r="F155" s="355" t="s">
        <v>2348</v>
      </c>
      <c r="G155" s="302"/>
      <c r="H155" s="354" t="s">
        <v>2388</v>
      </c>
      <c r="I155" s="354" t="s">
        <v>2358</v>
      </c>
      <c r="J155" s="354"/>
      <c r="K155" s="350"/>
    </row>
    <row r="156" s="1" customFormat="1" ht="15" customHeight="1">
      <c r="B156" s="327"/>
      <c r="C156" s="354" t="s">
        <v>2367</v>
      </c>
      <c r="D156" s="302"/>
      <c r="E156" s="302"/>
      <c r="F156" s="355" t="s">
        <v>2354</v>
      </c>
      <c r="G156" s="302"/>
      <c r="H156" s="354" t="s">
        <v>2388</v>
      </c>
      <c r="I156" s="354" t="s">
        <v>2350</v>
      </c>
      <c r="J156" s="354">
        <v>50</v>
      </c>
      <c r="K156" s="350"/>
    </row>
    <row r="157" s="1" customFormat="1" ht="15" customHeight="1">
      <c r="B157" s="327"/>
      <c r="C157" s="354" t="s">
        <v>2375</v>
      </c>
      <c r="D157" s="302"/>
      <c r="E157" s="302"/>
      <c r="F157" s="355" t="s">
        <v>2354</v>
      </c>
      <c r="G157" s="302"/>
      <c r="H157" s="354" t="s">
        <v>2388</v>
      </c>
      <c r="I157" s="354" t="s">
        <v>2350</v>
      </c>
      <c r="J157" s="354">
        <v>50</v>
      </c>
      <c r="K157" s="350"/>
    </row>
    <row r="158" s="1" customFormat="1" ht="15" customHeight="1">
      <c r="B158" s="327"/>
      <c r="C158" s="354" t="s">
        <v>2373</v>
      </c>
      <c r="D158" s="302"/>
      <c r="E158" s="302"/>
      <c r="F158" s="355" t="s">
        <v>2354</v>
      </c>
      <c r="G158" s="302"/>
      <c r="H158" s="354" t="s">
        <v>2388</v>
      </c>
      <c r="I158" s="354" t="s">
        <v>2350</v>
      </c>
      <c r="J158" s="354">
        <v>50</v>
      </c>
      <c r="K158" s="350"/>
    </row>
    <row r="159" s="1" customFormat="1" ht="15" customHeight="1">
      <c r="B159" s="327"/>
      <c r="C159" s="354" t="s">
        <v>117</v>
      </c>
      <c r="D159" s="302"/>
      <c r="E159" s="302"/>
      <c r="F159" s="355" t="s">
        <v>2348</v>
      </c>
      <c r="G159" s="302"/>
      <c r="H159" s="354" t="s">
        <v>2410</v>
      </c>
      <c r="I159" s="354" t="s">
        <v>2350</v>
      </c>
      <c r="J159" s="354" t="s">
        <v>2411</v>
      </c>
      <c r="K159" s="350"/>
    </row>
    <row r="160" s="1" customFormat="1" ht="15" customHeight="1">
      <c r="B160" s="327"/>
      <c r="C160" s="354" t="s">
        <v>2412</v>
      </c>
      <c r="D160" s="302"/>
      <c r="E160" s="302"/>
      <c r="F160" s="355" t="s">
        <v>2348</v>
      </c>
      <c r="G160" s="302"/>
      <c r="H160" s="354" t="s">
        <v>2413</v>
      </c>
      <c r="I160" s="354" t="s">
        <v>2383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2414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2342</v>
      </c>
      <c r="D166" s="317"/>
      <c r="E166" s="317"/>
      <c r="F166" s="317" t="s">
        <v>2343</v>
      </c>
      <c r="G166" s="359"/>
      <c r="H166" s="360" t="s">
        <v>60</v>
      </c>
      <c r="I166" s="360" t="s">
        <v>63</v>
      </c>
      <c r="J166" s="317" t="s">
        <v>2344</v>
      </c>
      <c r="K166" s="294"/>
    </row>
    <row r="167" s="1" customFormat="1" ht="17.25" customHeight="1">
      <c r="B167" s="295"/>
      <c r="C167" s="319" t="s">
        <v>2345</v>
      </c>
      <c r="D167" s="319"/>
      <c r="E167" s="319"/>
      <c r="F167" s="320" t="s">
        <v>2346</v>
      </c>
      <c r="G167" s="361"/>
      <c r="H167" s="362"/>
      <c r="I167" s="362"/>
      <c r="J167" s="319" t="s">
        <v>2347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2351</v>
      </c>
      <c r="D169" s="302"/>
      <c r="E169" s="302"/>
      <c r="F169" s="325" t="s">
        <v>2348</v>
      </c>
      <c r="G169" s="302"/>
      <c r="H169" s="302" t="s">
        <v>2388</v>
      </c>
      <c r="I169" s="302" t="s">
        <v>2350</v>
      </c>
      <c r="J169" s="302">
        <v>120</v>
      </c>
      <c r="K169" s="350"/>
    </row>
    <row r="170" s="1" customFormat="1" ht="15" customHeight="1">
      <c r="B170" s="327"/>
      <c r="C170" s="302" t="s">
        <v>2397</v>
      </c>
      <c r="D170" s="302"/>
      <c r="E170" s="302"/>
      <c r="F170" s="325" t="s">
        <v>2348</v>
      </c>
      <c r="G170" s="302"/>
      <c r="H170" s="302" t="s">
        <v>2398</v>
      </c>
      <c r="I170" s="302" t="s">
        <v>2350</v>
      </c>
      <c r="J170" s="302" t="s">
        <v>2399</v>
      </c>
      <c r="K170" s="350"/>
    </row>
    <row r="171" s="1" customFormat="1" ht="15" customHeight="1">
      <c r="B171" s="327"/>
      <c r="C171" s="302" t="s">
        <v>2296</v>
      </c>
      <c r="D171" s="302"/>
      <c r="E171" s="302"/>
      <c r="F171" s="325" t="s">
        <v>2348</v>
      </c>
      <c r="G171" s="302"/>
      <c r="H171" s="302" t="s">
        <v>2415</v>
      </c>
      <c r="I171" s="302" t="s">
        <v>2350</v>
      </c>
      <c r="J171" s="302" t="s">
        <v>2399</v>
      </c>
      <c r="K171" s="350"/>
    </row>
    <row r="172" s="1" customFormat="1" ht="15" customHeight="1">
      <c r="B172" s="327"/>
      <c r="C172" s="302" t="s">
        <v>2353</v>
      </c>
      <c r="D172" s="302"/>
      <c r="E172" s="302"/>
      <c r="F172" s="325" t="s">
        <v>2354</v>
      </c>
      <c r="G172" s="302"/>
      <c r="H172" s="302" t="s">
        <v>2415</v>
      </c>
      <c r="I172" s="302" t="s">
        <v>2350</v>
      </c>
      <c r="J172" s="302">
        <v>50</v>
      </c>
      <c r="K172" s="350"/>
    </row>
    <row r="173" s="1" customFormat="1" ht="15" customHeight="1">
      <c r="B173" s="327"/>
      <c r="C173" s="302" t="s">
        <v>2356</v>
      </c>
      <c r="D173" s="302"/>
      <c r="E173" s="302"/>
      <c r="F173" s="325" t="s">
        <v>2348</v>
      </c>
      <c r="G173" s="302"/>
      <c r="H173" s="302" t="s">
        <v>2415</v>
      </c>
      <c r="I173" s="302" t="s">
        <v>2358</v>
      </c>
      <c r="J173" s="302"/>
      <c r="K173" s="350"/>
    </row>
    <row r="174" s="1" customFormat="1" ht="15" customHeight="1">
      <c r="B174" s="327"/>
      <c r="C174" s="302" t="s">
        <v>2367</v>
      </c>
      <c r="D174" s="302"/>
      <c r="E174" s="302"/>
      <c r="F174" s="325" t="s">
        <v>2354</v>
      </c>
      <c r="G174" s="302"/>
      <c r="H174" s="302" t="s">
        <v>2415</v>
      </c>
      <c r="I174" s="302" t="s">
        <v>2350</v>
      </c>
      <c r="J174" s="302">
        <v>50</v>
      </c>
      <c r="K174" s="350"/>
    </row>
    <row r="175" s="1" customFormat="1" ht="15" customHeight="1">
      <c r="B175" s="327"/>
      <c r="C175" s="302" t="s">
        <v>2375</v>
      </c>
      <c r="D175" s="302"/>
      <c r="E175" s="302"/>
      <c r="F175" s="325" t="s">
        <v>2354</v>
      </c>
      <c r="G175" s="302"/>
      <c r="H175" s="302" t="s">
        <v>2415</v>
      </c>
      <c r="I175" s="302" t="s">
        <v>2350</v>
      </c>
      <c r="J175" s="302">
        <v>50</v>
      </c>
      <c r="K175" s="350"/>
    </row>
    <row r="176" s="1" customFormat="1" ht="15" customHeight="1">
      <c r="B176" s="327"/>
      <c r="C176" s="302" t="s">
        <v>2373</v>
      </c>
      <c r="D176" s="302"/>
      <c r="E176" s="302"/>
      <c r="F176" s="325" t="s">
        <v>2354</v>
      </c>
      <c r="G176" s="302"/>
      <c r="H176" s="302" t="s">
        <v>2415</v>
      </c>
      <c r="I176" s="302" t="s">
        <v>2350</v>
      </c>
      <c r="J176" s="302">
        <v>50</v>
      </c>
      <c r="K176" s="350"/>
    </row>
    <row r="177" s="1" customFormat="1" ht="15" customHeight="1">
      <c r="B177" s="327"/>
      <c r="C177" s="302" t="s">
        <v>142</v>
      </c>
      <c r="D177" s="302"/>
      <c r="E177" s="302"/>
      <c r="F177" s="325" t="s">
        <v>2348</v>
      </c>
      <c r="G177" s="302"/>
      <c r="H177" s="302" t="s">
        <v>2416</v>
      </c>
      <c r="I177" s="302" t="s">
        <v>2417</v>
      </c>
      <c r="J177" s="302"/>
      <c r="K177" s="350"/>
    </row>
    <row r="178" s="1" customFormat="1" ht="15" customHeight="1">
      <c r="B178" s="327"/>
      <c r="C178" s="302" t="s">
        <v>63</v>
      </c>
      <c r="D178" s="302"/>
      <c r="E178" s="302"/>
      <c r="F178" s="325" t="s">
        <v>2348</v>
      </c>
      <c r="G178" s="302"/>
      <c r="H178" s="302" t="s">
        <v>2418</v>
      </c>
      <c r="I178" s="302" t="s">
        <v>2419</v>
      </c>
      <c r="J178" s="302">
        <v>1</v>
      </c>
      <c r="K178" s="350"/>
    </row>
    <row r="179" s="1" customFormat="1" ht="15" customHeight="1">
      <c r="B179" s="327"/>
      <c r="C179" s="302" t="s">
        <v>59</v>
      </c>
      <c r="D179" s="302"/>
      <c r="E179" s="302"/>
      <c r="F179" s="325" t="s">
        <v>2348</v>
      </c>
      <c r="G179" s="302"/>
      <c r="H179" s="302" t="s">
        <v>2420</v>
      </c>
      <c r="I179" s="302" t="s">
        <v>2350</v>
      </c>
      <c r="J179" s="302">
        <v>20</v>
      </c>
      <c r="K179" s="350"/>
    </row>
    <row r="180" s="1" customFormat="1" ht="15" customHeight="1">
      <c r="B180" s="327"/>
      <c r="C180" s="302" t="s">
        <v>60</v>
      </c>
      <c r="D180" s="302"/>
      <c r="E180" s="302"/>
      <c r="F180" s="325" t="s">
        <v>2348</v>
      </c>
      <c r="G180" s="302"/>
      <c r="H180" s="302" t="s">
        <v>2421</v>
      </c>
      <c r="I180" s="302" t="s">
        <v>2350</v>
      </c>
      <c r="J180" s="302">
        <v>255</v>
      </c>
      <c r="K180" s="350"/>
    </row>
    <row r="181" s="1" customFormat="1" ht="15" customHeight="1">
      <c r="B181" s="327"/>
      <c r="C181" s="302" t="s">
        <v>143</v>
      </c>
      <c r="D181" s="302"/>
      <c r="E181" s="302"/>
      <c r="F181" s="325" t="s">
        <v>2348</v>
      </c>
      <c r="G181" s="302"/>
      <c r="H181" s="302" t="s">
        <v>2312</v>
      </c>
      <c r="I181" s="302" t="s">
        <v>2350</v>
      </c>
      <c r="J181" s="302">
        <v>10</v>
      </c>
      <c r="K181" s="350"/>
    </row>
    <row r="182" s="1" customFormat="1" ht="15" customHeight="1">
      <c r="B182" s="327"/>
      <c r="C182" s="302" t="s">
        <v>144</v>
      </c>
      <c r="D182" s="302"/>
      <c r="E182" s="302"/>
      <c r="F182" s="325" t="s">
        <v>2348</v>
      </c>
      <c r="G182" s="302"/>
      <c r="H182" s="302" t="s">
        <v>2422</v>
      </c>
      <c r="I182" s="302" t="s">
        <v>2383</v>
      </c>
      <c r="J182" s="302"/>
      <c r="K182" s="350"/>
    </row>
    <row r="183" s="1" customFormat="1" ht="15" customHeight="1">
      <c r="B183" s="327"/>
      <c r="C183" s="302" t="s">
        <v>2423</v>
      </c>
      <c r="D183" s="302"/>
      <c r="E183" s="302"/>
      <c r="F183" s="325" t="s">
        <v>2348</v>
      </c>
      <c r="G183" s="302"/>
      <c r="H183" s="302" t="s">
        <v>2424</v>
      </c>
      <c r="I183" s="302" t="s">
        <v>2383</v>
      </c>
      <c r="J183" s="302"/>
      <c r="K183" s="350"/>
    </row>
    <row r="184" s="1" customFormat="1" ht="15" customHeight="1">
      <c r="B184" s="327"/>
      <c r="C184" s="302" t="s">
        <v>2412</v>
      </c>
      <c r="D184" s="302"/>
      <c r="E184" s="302"/>
      <c r="F184" s="325" t="s">
        <v>2348</v>
      </c>
      <c r="G184" s="302"/>
      <c r="H184" s="302" t="s">
        <v>2425</v>
      </c>
      <c r="I184" s="302" t="s">
        <v>2383</v>
      </c>
      <c r="J184" s="302"/>
      <c r="K184" s="350"/>
    </row>
    <row r="185" s="1" customFormat="1" ht="15" customHeight="1">
      <c r="B185" s="327"/>
      <c r="C185" s="302" t="s">
        <v>146</v>
      </c>
      <c r="D185" s="302"/>
      <c r="E185" s="302"/>
      <c r="F185" s="325" t="s">
        <v>2354</v>
      </c>
      <c r="G185" s="302"/>
      <c r="H185" s="302" t="s">
        <v>2426</v>
      </c>
      <c r="I185" s="302" t="s">
        <v>2350</v>
      </c>
      <c r="J185" s="302">
        <v>50</v>
      </c>
      <c r="K185" s="350"/>
    </row>
    <row r="186" s="1" customFormat="1" ht="15" customHeight="1">
      <c r="B186" s="327"/>
      <c r="C186" s="302" t="s">
        <v>2427</v>
      </c>
      <c r="D186" s="302"/>
      <c r="E186" s="302"/>
      <c r="F186" s="325" t="s">
        <v>2354</v>
      </c>
      <c r="G186" s="302"/>
      <c r="H186" s="302" t="s">
        <v>2428</v>
      </c>
      <c r="I186" s="302" t="s">
        <v>2429</v>
      </c>
      <c r="J186" s="302"/>
      <c r="K186" s="350"/>
    </row>
    <row r="187" s="1" customFormat="1" ht="15" customHeight="1">
      <c r="B187" s="327"/>
      <c r="C187" s="302" t="s">
        <v>2430</v>
      </c>
      <c r="D187" s="302"/>
      <c r="E187" s="302"/>
      <c r="F187" s="325" t="s">
        <v>2354</v>
      </c>
      <c r="G187" s="302"/>
      <c r="H187" s="302" t="s">
        <v>2431</v>
      </c>
      <c r="I187" s="302" t="s">
        <v>2429</v>
      </c>
      <c r="J187" s="302"/>
      <c r="K187" s="350"/>
    </row>
    <row r="188" s="1" customFormat="1" ht="15" customHeight="1">
      <c r="B188" s="327"/>
      <c r="C188" s="302" t="s">
        <v>2432</v>
      </c>
      <c r="D188" s="302"/>
      <c r="E188" s="302"/>
      <c r="F188" s="325" t="s">
        <v>2354</v>
      </c>
      <c r="G188" s="302"/>
      <c r="H188" s="302" t="s">
        <v>2433</v>
      </c>
      <c r="I188" s="302" t="s">
        <v>2429</v>
      </c>
      <c r="J188" s="302"/>
      <c r="K188" s="350"/>
    </row>
    <row r="189" s="1" customFormat="1" ht="15" customHeight="1">
      <c r="B189" s="327"/>
      <c r="C189" s="363" t="s">
        <v>2434</v>
      </c>
      <c r="D189" s="302"/>
      <c r="E189" s="302"/>
      <c r="F189" s="325" t="s">
        <v>2354</v>
      </c>
      <c r="G189" s="302"/>
      <c r="H189" s="302" t="s">
        <v>2435</v>
      </c>
      <c r="I189" s="302" t="s">
        <v>2436</v>
      </c>
      <c r="J189" s="364" t="s">
        <v>2437</v>
      </c>
      <c r="K189" s="350"/>
    </row>
    <row r="190" s="18" customFormat="1" ht="15" customHeight="1">
      <c r="B190" s="365"/>
      <c r="C190" s="366" t="s">
        <v>2438</v>
      </c>
      <c r="D190" s="367"/>
      <c r="E190" s="367"/>
      <c r="F190" s="368" t="s">
        <v>2354</v>
      </c>
      <c r="G190" s="367"/>
      <c r="H190" s="367" t="s">
        <v>2439</v>
      </c>
      <c r="I190" s="367" t="s">
        <v>2436</v>
      </c>
      <c r="J190" s="369" t="s">
        <v>2437</v>
      </c>
      <c r="K190" s="370"/>
    </row>
    <row r="191" s="1" customFormat="1" ht="15" customHeight="1">
      <c r="B191" s="327"/>
      <c r="C191" s="363" t="s">
        <v>48</v>
      </c>
      <c r="D191" s="302"/>
      <c r="E191" s="302"/>
      <c r="F191" s="325" t="s">
        <v>2348</v>
      </c>
      <c r="G191" s="302"/>
      <c r="H191" s="299" t="s">
        <v>2440</v>
      </c>
      <c r="I191" s="302" t="s">
        <v>2441</v>
      </c>
      <c r="J191" s="302"/>
      <c r="K191" s="350"/>
    </row>
    <row r="192" s="1" customFormat="1" ht="15" customHeight="1">
      <c r="B192" s="327"/>
      <c r="C192" s="363" t="s">
        <v>2442</v>
      </c>
      <c r="D192" s="302"/>
      <c r="E192" s="302"/>
      <c r="F192" s="325" t="s">
        <v>2348</v>
      </c>
      <c r="G192" s="302"/>
      <c r="H192" s="302" t="s">
        <v>2443</v>
      </c>
      <c r="I192" s="302" t="s">
        <v>2383</v>
      </c>
      <c r="J192" s="302"/>
      <c r="K192" s="350"/>
    </row>
    <row r="193" s="1" customFormat="1" ht="15" customHeight="1">
      <c r="B193" s="327"/>
      <c r="C193" s="363" t="s">
        <v>2444</v>
      </c>
      <c r="D193" s="302"/>
      <c r="E193" s="302"/>
      <c r="F193" s="325" t="s">
        <v>2348</v>
      </c>
      <c r="G193" s="302"/>
      <c r="H193" s="302" t="s">
        <v>2445</v>
      </c>
      <c r="I193" s="302" t="s">
        <v>2383</v>
      </c>
      <c r="J193" s="302"/>
      <c r="K193" s="350"/>
    </row>
    <row r="194" s="1" customFormat="1" ht="15" customHeight="1">
      <c r="B194" s="327"/>
      <c r="C194" s="363" t="s">
        <v>2446</v>
      </c>
      <c r="D194" s="302"/>
      <c r="E194" s="302"/>
      <c r="F194" s="325" t="s">
        <v>2354</v>
      </c>
      <c r="G194" s="302"/>
      <c r="H194" s="302" t="s">
        <v>2447</v>
      </c>
      <c r="I194" s="302" t="s">
        <v>2383</v>
      </c>
      <c r="J194" s="302"/>
      <c r="K194" s="350"/>
    </row>
    <row r="195" s="1" customFormat="1" ht="15" customHeight="1">
      <c r="B195" s="356"/>
      <c r="C195" s="371"/>
      <c r="D195" s="336"/>
      <c r="E195" s="336"/>
      <c r="F195" s="336"/>
      <c r="G195" s="336"/>
      <c r="H195" s="336"/>
      <c r="I195" s="336"/>
      <c r="J195" s="336"/>
      <c r="K195" s="357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38"/>
      <c r="C197" s="348"/>
      <c r="D197" s="348"/>
      <c r="E197" s="348"/>
      <c r="F197" s="358"/>
      <c r="G197" s="348"/>
      <c r="H197" s="348"/>
      <c r="I197" s="348"/>
      <c r="J197" s="348"/>
      <c r="K197" s="338"/>
    </row>
    <row r="198" s="1" customFormat="1" ht="18.75" customHeight="1">
      <c r="B198" s="310"/>
      <c r="C198" s="310"/>
      <c r="D198" s="310"/>
      <c r="E198" s="310"/>
      <c r="F198" s="310"/>
      <c r="G198" s="310"/>
      <c r="H198" s="310"/>
      <c r="I198" s="310"/>
      <c r="J198" s="310"/>
      <c r="K198" s="310"/>
    </row>
    <row r="199" s="1" customFormat="1" ht="13.5">
      <c r="B199" s="289"/>
      <c r="C199" s="290"/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1">
      <c r="B200" s="292"/>
      <c r="C200" s="293" t="s">
        <v>2448</v>
      </c>
      <c r="D200" s="293"/>
      <c r="E200" s="293"/>
      <c r="F200" s="293"/>
      <c r="G200" s="293"/>
      <c r="H200" s="293"/>
      <c r="I200" s="293"/>
      <c r="J200" s="293"/>
      <c r="K200" s="294"/>
    </row>
    <row r="201" s="1" customFormat="1" ht="25.5" customHeight="1">
      <c r="B201" s="292"/>
      <c r="C201" s="372" t="s">
        <v>2449</v>
      </c>
      <c r="D201" s="372"/>
      <c r="E201" s="372"/>
      <c r="F201" s="372" t="s">
        <v>2450</v>
      </c>
      <c r="G201" s="373"/>
      <c r="H201" s="372" t="s">
        <v>2451</v>
      </c>
      <c r="I201" s="372"/>
      <c r="J201" s="372"/>
      <c r="K201" s="294"/>
    </row>
    <row r="202" s="1" customFormat="1" ht="5.25" customHeight="1">
      <c r="B202" s="327"/>
      <c r="C202" s="322"/>
      <c r="D202" s="322"/>
      <c r="E202" s="322"/>
      <c r="F202" s="322"/>
      <c r="G202" s="348"/>
      <c r="H202" s="322"/>
      <c r="I202" s="322"/>
      <c r="J202" s="322"/>
      <c r="K202" s="350"/>
    </row>
    <row r="203" s="1" customFormat="1" ht="15" customHeight="1">
      <c r="B203" s="327"/>
      <c r="C203" s="302" t="s">
        <v>2441</v>
      </c>
      <c r="D203" s="302"/>
      <c r="E203" s="302"/>
      <c r="F203" s="325" t="s">
        <v>49</v>
      </c>
      <c r="G203" s="302"/>
      <c r="H203" s="302" t="s">
        <v>2452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50</v>
      </c>
      <c r="G204" s="302"/>
      <c r="H204" s="302" t="s">
        <v>2453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53</v>
      </c>
      <c r="G205" s="302"/>
      <c r="H205" s="302" t="s">
        <v>2454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51</v>
      </c>
      <c r="G206" s="302"/>
      <c r="H206" s="302" t="s">
        <v>2455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 t="s">
        <v>52</v>
      </c>
      <c r="G207" s="302"/>
      <c r="H207" s="302" t="s">
        <v>2456</v>
      </c>
      <c r="I207" s="302"/>
      <c r="J207" s="302"/>
      <c r="K207" s="350"/>
    </row>
    <row r="208" s="1" customFormat="1" ht="15" customHeight="1">
      <c r="B208" s="327"/>
      <c r="C208" s="302"/>
      <c r="D208" s="302"/>
      <c r="E208" s="302"/>
      <c r="F208" s="325"/>
      <c r="G208" s="302"/>
      <c r="H208" s="302"/>
      <c r="I208" s="302"/>
      <c r="J208" s="302"/>
      <c r="K208" s="350"/>
    </row>
    <row r="209" s="1" customFormat="1" ht="15" customHeight="1">
      <c r="B209" s="327"/>
      <c r="C209" s="302" t="s">
        <v>2395</v>
      </c>
      <c r="D209" s="302"/>
      <c r="E209" s="302"/>
      <c r="F209" s="325" t="s">
        <v>85</v>
      </c>
      <c r="G209" s="302"/>
      <c r="H209" s="302" t="s">
        <v>2457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2292</v>
      </c>
      <c r="G210" s="302"/>
      <c r="H210" s="302" t="s">
        <v>2293</v>
      </c>
      <c r="I210" s="302"/>
      <c r="J210" s="302"/>
      <c r="K210" s="350"/>
    </row>
    <row r="211" s="1" customFormat="1" ht="15" customHeight="1">
      <c r="B211" s="327"/>
      <c r="C211" s="302"/>
      <c r="D211" s="302"/>
      <c r="E211" s="302"/>
      <c r="F211" s="325" t="s">
        <v>2290</v>
      </c>
      <c r="G211" s="302"/>
      <c r="H211" s="302" t="s">
        <v>2458</v>
      </c>
      <c r="I211" s="302"/>
      <c r="J211" s="302"/>
      <c r="K211" s="350"/>
    </row>
    <row r="212" s="1" customFormat="1" ht="15" customHeight="1">
      <c r="B212" s="374"/>
      <c r="C212" s="302"/>
      <c r="D212" s="302"/>
      <c r="E212" s="302"/>
      <c r="F212" s="325" t="s">
        <v>2294</v>
      </c>
      <c r="G212" s="363"/>
      <c r="H212" s="354" t="s">
        <v>2295</v>
      </c>
      <c r="I212" s="354"/>
      <c r="J212" s="354"/>
      <c r="K212" s="375"/>
    </row>
    <row r="213" s="1" customFormat="1" ht="15" customHeight="1">
      <c r="B213" s="374"/>
      <c r="C213" s="302"/>
      <c r="D213" s="302"/>
      <c r="E213" s="302"/>
      <c r="F213" s="325" t="s">
        <v>2093</v>
      </c>
      <c r="G213" s="363"/>
      <c r="H213" s="354" t="s">
        <v>2459</v>
      </c>
      <c r="I213" s="354"/>
      <c r="J213" s="354"/>
      <c r="K213" s="375"/>
    </row>
    <row r="214" s="1" customFormat="1" ht="15" customHeight="1">
      <c r="B214" s="374"/>
      <c r="C214" s="302"/>
      <c r="D214" s="302"/>
      <c r="E214" s="302"/>
      <c r="F214" s="325"/>
      <c r="G214" s="363"/>
      <c r="H214" s="354"/>
      <c r="I214" s="354"/>
      <c r="J214" s="354"/>
      <c r="K214" s="375"/>
    </row>
    <row r="215" s="1" customFormat="1" ht="15" customHeight="1">
      <c r="B215" s="374"/>
      <c r="C215" s="302" t="s">
        <v>2419</v>
      </c>
      <c r="D215" s="302"/>
      <c r="E215" s="302"/>
      <c r="F215" s="325">
        <v>1</v>
      </c>
      <c r="G215" s="363"/>
      <c r="H215" s="354" t="s">
        <v>2460</v>
      </c>
      <c r="I215" s="354"/>
      <c r="J215" s="354"/>
      <c r="K215" s="375"/>
    </row>
    <row r="216" s="1" customFormat="1" ht="15" customHeight="1">
      <c r="B216" s="374"/>
      <c r="C216" s="302"/>
      <c r="D216" s="302"/>
      <c r="E216" s="302"/>
      <c r="F216" s="325">
        <v>2</v>
      </c>
      <c r="G216" s="363"/>
      <c r="H216" s="354" t="s">
        <v>2461</v>
      </c>
      <c r="I216" s="354"/>
      <c r="J216" s="354"/>
      <c r="K216" s="375"/>
    </row>
    <row r="217" s="1" customFormat="1" ht="15" customHeight="1">
      <c r="B217" s="374"/>
      <c r="C217" s="302"/>
      <c r="D217" s="302"/>
      <c r="E217" s="302"/>
      <c r="F217" s="325">
        <v>3</v>
      </c>
      <c r="G217" s="363"/>
      <c r="H217" s="354" t="s">
        <v>2462</v>
      </c>
      <c r="I217" s="354"/>
      <c r="J217" s="354"/>
      <c r="K217" s="375"/>
    </row>
    <row r="218" s="1" customFormat="1" ht="15" customHeight="1">
      <c r="B218" s="374"/>
      <c r="C218" s="302"/>
      <c r="D218" s="302"/>
      <c r="E218" s="302"/>
      <c r="F218" s="325">
        <v>4</v>
      </c>
      <c r="G218" s="363"/>
      <c r="H218" s="354" t="s">
        <v>2463</v>
      </c>
      <c r="I218" s="354"/>
      <c r="J218" s="354"/>
      <c r="K218" s="375"/>
    </row>
    <row r="219" s="1" customFormat="1" ht="12.75" customHeight="1">
      <c r="B219" s="376"/>
      <c r="C219" s="377"/>
      <c r="D219" s="377"/>
      <c r="E219" s="377"/>
      <c r="F219" s="377"/>
      <c r="G219" s="377"/>
      <c r="H219" s="377"/>
      <c r="I219" s="377"/>
      <c r="J219" s="377"/>
      <c r="K219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- A - ITIKA (dotce)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115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43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ROUND(J100,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ROUND((SUM(BE100:BE925)),  2)</f>
        <v>0</v>
      </c>
      <c r="G33" s="42"/>
      <c r="H33" s="42"/>
      <c r="I33" s="152">
        <v>0.20999999999999999</v>
      </c>
      <c r="J33" s="151">
        <f>ROUND(((SUM(BE100:BE925))*I33),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ROUND((SUM(BF100:BF925)),  2)</f>
        <v>0</v>
      </c>
      <c r="G34" s="42"/>
      <c r="H34" s="42"/>
      <c r="I34" s="152">
        <v>0.14999999999999999</v>
      </c>
      <c r="J34" s="151">
        <f>ROUND(((SUM(BF100:BF925))*I34),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ROUND((SUM(BG100:BG925)),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ROUND((SUM(BH100:BH925)),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ROUND((SUM(BI100:BI925)),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- A - ITIKA (dotce)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02-D.1.1-ARS - Architektonické a stavební řešení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J100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120</v>
      </c>
      <c r="E60" s="172"/>
      <c r="F60" s="172"/>
      <c r="G60" s="172"/>
      <c r="H60" s="172"/>
      <c r="I60" s="172"/>
      <c r="J60" s="173">
        <f>J101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121</v>
      </c>
      <c r="E61" s="178"/>
      <c r="F61" s="178"/>
      <c r="G61" s="178"/>
      <c r="H61" s="178"/>
      <c r="I61" s="178"/>
      <c r="J61" s="179">
        <f>J102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122</v>
      </c>
      <c r="E62" s="178"/>
      <c r="F62" s="178"/>
      <c r="G62" s="178"/>
      <c r="H62" s="178"/>
      <c r="I62" s="178"/>
      <c r="J62" s="179">
        <f>J145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123</v>
      </c>
      <c r="E63" s="178"/>
      <c r="F63" s="178"/>
      <c r="G63" s="178"/>
      <c r="H63" s="178"/>
      <c r="I63" s="178"/>
      <c r="J63" s="179">
        <f>J210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J224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125</v>
      </c>
      <c r="E65" s="178"/>
      <c r="F65" s="178"/>
      <c r="G65" s="178"/>
      <c r="H65" s="178"/>
      <c r="I65" s="178"/>
      <c r="J65" s="179">
        <f>J252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126</v>
      </c>
      <c r="E66" s="178"/>
      <c r="F66" s="178"/>
      <c r="G66" s="178"/>
      <c r="H66" s="178"/>
      <c r="I66" s="178"/>
      <c r="J66" s="179">
        <f>J264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127</v>
      </c>
      <c r="E67" s="178"/>
      <c r="F67" s="178"/>
      <c r="G67" s="178"/>
      <c r="H67" s="178"/>
      <c r="I67" s="178"/>
      <c r="J67" s="179">
        <f>J403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128</v>
      </c>
      <c r="E68" s="178"/>
      <c r="F68" s="178"/>
      <c r="G68" s="178"/>
      <c r="H68" s="178"/>
      <c r="I68" s="178"/>
      <c r="J68" s="179">
        <f>J545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129</v>
      </c>
      <c r="E69" s="178"/>
      <c r="F69" s="178"/>
      <c r="G69" s="178"/>
      <c r="H69" s="178"/>
      <c r="I69" s="178"/>
      <c r="J69" s="179">
        <f>J555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9"/>
      <c r="C70" s="170"/>
      <c r="D70" s="171" t="s">
        <v>130</v>
      </c>
      <c r="E70" s="172"/>
      <c r="F70" s="172"/>
      <c r="G70" s="172"/>
      <c r="H70" s="172"/>
      <c r="I70" s="172"/>
      <c r="J70" s="173">
        <f>J558</f>
        <v>0</v>
      </c>
      <c r="K70" s="170"/>
      <c r="L70" s="17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5"/>
      <c r="C71" s="176"/>
      <c r="D71" s="177" t="s">
        <v>131</v>
      </c>
      <c r="E71" s="178"/>
      <c r="F71" s="178"/>
      <c r="G71" s="178"/>
      <c r="H71" s="178"/>
      <c r="I71" s="178"/>
      <c r="J71" s="179">
        <f>J559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76"/>
      <c r="D72" s="177" t="s">
        <v>132</v>
      </c>
      <c r="E72" s="178"/>
      <c r="F72" s="178"/>
      <c r="G72" s="178"/>
      <c r="H72" s="178"/>
      <c r="I72" s="178"/>
      <c r="J72" s="179">
        <f>J645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76"/>
      <c r="D73" s="177" t="s">
        <v>133</v>
      </c>
      <c r="E73" s="178"/>
      <c r="F73" s="178"/>
      <c r="G73" s="178"/>
      <c r="H73" s="178"/>
      <c r="I73" s="178"/>
      <c r="J73" s="179">
        <f>J670</f>
        <v>0</v>
      </c>
      <c r="K73" s="176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76"/>
      <c r="D74" s="177" t="s">
        <v>134</v>
      </c>
      <c r="E74" s="178"/>
      <c r="F74" s="178"/>
      <c r="G74" s="178"/>
      <c r="H74" s="178"/>
      <c r="I74" s="178"/>
      <c r="J74" s="179">
        <f>J679</f>
        <v>0</v>
      </c>
      <c r="K74" s="176"/>
      <c r="L74" s="18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5"/>
      <c r="C75" s="176"/>
      <c r="D75" s="177" t="s">
        <v>135</v>
      </c>
      <c r="E75" s="178"/>
      <c r="F75" s="178"/>
      <c r="G75" s="178"/>
      <c r="H75" s="178"/>
      <c r="I75" s="178"/>
      <c r="J75" s="179">
        <f>J690</f>
        <v>0</v>
      </c>
      <c r="K75" s="176"/>
      <c r="L75" s="18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5"/>
      <c r="C76" s="176"/>
      <c r="D76" s="177" t="s">
        <v>136</v>
      </c>
      <c r="E76" s="178"/>
      <c r="F76" s="178"/>
      <c r="G76" s="178"/>
      <c r="H76" s="178"/>
      <c r="I76" s="178"/>
      <c r="J76" s="179">
        <f>J766</f>
        <v>0</v>
      </c>
      <c r="K76" s="176"/>
      <c r="L76" s="18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5"/>
      <c r="C77" s="176"/>
      <c r="D77" s="177" t="s">
        <v>137</v>
      </c>
      <c r="E77" s="178"/>
      <c r="F77" s="178"/>
      <c r="G77" s="178"/>
      <c r="H77" s="178"/>
      <c r="I77" s="178"/>
      <c r="J77" s="179">
        <f>J829</f>
        <v>0</v>
      </c>
      <c r="K77" s="176"/>
      <c r="L77" s="18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5"/>
      <c r="C78" s="176"/>
      <c r="D78" s="177" t="s">
        <v>138</v>
      </c>
      <c r="E78" s="178"/>
      <c r="F78" s="178"/>
      <c r="G78" s="178"/>
      <c r="H78" s="178"/>
      <c r="I78" s="178"/>
      <c r="J78" s="179">
        <f>J842</f>
        <v>0</v>
      </c>
      <c r="K78" s="176"/>
      <c r="L78" s="18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5"/>
      <c r="C79" s="176"/>
      <c r="D79" s="177" t="s">
        <v>139</v>
      </c>
      <c r="E79" s="178"/>
      <c r="F79" s="178"/>
      <c r="G79" s="178"/>
      <c r="H79" s="178"/>
      <c r="I79" s="178"/>
      <c r="J79" s="179">
        <f>J880</f>
        <v>0</v>
      </c>
      <c r="K79" s="176"/>
      <c r="L79" s="18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5"/>
      <c r="C80" s="176"/>
      <c r="D80" s="177" t="s">
        <v>140</v>
      </c>
      <c r="E80" s="178"/>
      <c r="F80" s="178"/>
      <c r="G80" s="178"/>
      <c r="H80" s="178"/>
      <c r="I80" s="178"/>
      <c r="J80" s="179">
        <f>J909</f>
        <v>0</v>
      </c>
      <c r="K80" s="176"/>
      <c r="L80" s="18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2" customFormat="1" ht="21.84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6.96" customHeight="1">
      <c r="A82" s="42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6" s="2" customFormat="1" ht="6.96" customHeight="1">
      <c r="A86" s="42"/>
      <c r="B86" s="65"/>
      <c r="C86" s="66"/>
      <c r="D86" s="66"/>
      <c r="E86" s="66"/>
      <c r="F86" s="66"/>
      <c r="G86" s="66"/>
      <c r="H86" s="66"/>
      <c r="I86" s="66"/>
      <c r="J86" s="66"/>
      <c r="K86" s="66"/>
      <c r="L86" s="13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24.96" customHeight="1">
      <c r="A87" s="42"/>
      <c r="B87" s="43"/>
      <c r="C87" s="26" t="s">
        <v>141</v>
      </c>
      <c r="D87" s="44"/>
      <c r="E87" s="44"/>
      <c r="F87" s="44"/>
      <c r="G87" s="44"/>
      <c r="H87" s="44"/>
      <c r="I87" s="44"/>
      <c r="J87" s="44"/>
      <c r="K87" s="44"/>
      <c r="L87" s="13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6.96" customHeight="1">
      <c r="A88" s="42"/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13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2" customHeight="1">
      <c r="A89" s="42"/>
      <c r="B89" s="43"/>
      <c r="C89" s="35" t="s">
        <v>16</v>
      </c>
      <c r="D89" s="44"/>
      <c r="E89" s="44"/>
      <c r="F89" s="44"/>
      <c r="G89" s="44"/>
      <c r="H89" s="44"/>
      <c r="I89" s="44"/>
      <c r="J89" s="44"/>
      <c r="K89" s="44"/>
      <c r="L89" s="13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16.5" customHeight="1">
      <c r="A90" s="42"/>
      <c r="B90" s="43"/>
      <c r="C90" s="44"/>
      <c r="D90" s="44"/>
      <c r="E90" s="164" t="str">
        <f>E7</f>
        <v>Revitalizace areálu Sokolovského zámku-Stavební úpravy SV a části SZ křídla - A - ITIKA (dotce)</v>
      </c>
      <c r="F90" s="35"/>
      <c r="G90" s="35"/>
      <c r="H90" s="35"/>
      <c r="I90" s="44"/>
      <c r="J90" s="44"/>
      <c r="K90" s="44"/>
      <c r="L90" s="13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12" customHeight="1">
      <c r="A91" s="42"/>
      <c r="B91" s="43"/>
      <c r="C91" s="35" t="s">
        <v>114</v>
      </c>
      <c r="D91" s="44"/>
      <c r="E91" s="44"/>
      <c r="F91" s="44"/>
      <c r="G91" s="44"/>
      <c r="H91" s="44"/>
      <c r="I91" s="44"/>
      <c r="J91" s="44"/>
      <c r="K91" s="44"/>
      <c r="L91" s="13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16.5" customHeight="1">
      <c r="A92" s="42"/>
      <c r="B92" s="43"/>
      <c r="C92" s="44"/>
      <c r="D92" s="44"/>
      <c r="E92" s="73" t="str">
        <f>E9</f>
        <v>02-D.1.1-ARS - Architektonické a stavební řešení</v>
      </c>
      <c r="F92" s="44"/>
      <c r="G92" s="44"/>
      <c r="H92" s="44"/>
      <c r="I92" s="44"/>
      <c r="J92" s="44"/>
      <c r="K92" s="44"/>
      <c r="L92" s="13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6.96" customHeight="1">
      <c r="A93" s="42"/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138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12" customHeight="1">
      <c r="A94" s="42"/>
      <c r="B94" s="43"/>
      <c r="C94" s="35" t="s">
        <v>22</v>
      </c>
      <c r="D94" s="44"/>
      <c r="E94" s="44"/>
      <c r="F94" s="30" t="str">
        <f>F12</f>
        <v>Sokolov</v>
      </c>
      <c r="G94" s="44"/>
      <c r="H94" s="44"/>
      <c r="I94" s="35" t="s">
        <v>24</v>
      </c>
      <c r="J94" s="76" t="str">
        <f>IF(J12="","",J12)</f>
        <v>10. 6. 2024</v>
      </c>
      <c r="K94" s="44"/>
      <c r="L94" s="138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6.96" customHeight="1">
      <c r="A95" s="42"/>
      <c r="B95" s="43"/>
      <c r="C95" s="44"/>
      <c r="D95" s="44"/>
      <c r="E95" s="44"/>
      <c r="F95" s="44"/>
      <c r="G95" s="44"/>
      <c r="H95" s="44"/>
      <c r="I95" s="44"/>
      <c r="J95" s="44"/>
      <c r="K95" s="44"/>
      <c r="L95" s="138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2" customFormat="1" ht="25.65" customHeight="1">
      <c r="A96" s="42"/>
      <c r="B96" s="43"/>
      <c r="C96" s="35" t="s">
        <v>30</v>
      </c>
      <c r="D96" s="44"/>
      <c r="E96" s="44"/>
      <c r="F96" s="30" t="str">
        <f>E15</f>
        <v>Muzeum Sokolov p.o.</v>
      </c>
      <c r="G96" s="44"/>
      <c r="H96" s="44"/>
      <c r="I96" s="35" t="s">
        <v>37</v>
      </c>
      <c r="J96" s="40" t="str">
        <f>E21</f>
        <v>JURICA a.s. - Ateliér Sokolov</v>
      </c>
      <c r="K96" s="44"/>
      <c r="L96" s="138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  <row r="97" s="2" customFormat="1" ht="15.15" customHeight="1">
      <c r="A97" s="42"/>
      <c r="B97" s="43"/>
      <c r="C97" s="35" t="s">
        <v>35</v>
      </c>
      <c r="D97" s="44"/>
      <c r="E97" s="44"/>
      <c r="F97" s="30" t="str">
        <f>IF(E18="","",E18)</f>
        <v>Vyplň údaj</v>
      </c>
      <c r="G97" s="44"/>
      <c r="H97" s="44"/>
      <c r="I97" s="35" t="s">
        <v>40</v>
      </c>
      <c r="J97" s="40" t="str">
        <f>E24</f>
        <v>Eva Marková</v>
      </c>
      <c r="K97" s="44"/>
      <c r="L97" s="138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</row>
    <row r="98" s="2" customFormat="1" ht="10.32" customHeight="1">
      <c r="A98" s="42"/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138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</row>
    <row r="99" s="11" customFormat="1" ht="29.28" customHeight="1">
      <c r="A99" s="181"/>
      <c r="B99" s="182"/>
      <c r="C99" s="183" t="s">
        <v>142</v>
      </c>
      <c r="D99" s="184" t="s">
        <v>63</v>
      </c>
      <c r="E99" s="184" t="s">
        <v>59</v>
      </c>
      <c r="F99" s="184" t="s">
        <v>60</v>
      </c>
      <c r="G99" s="184" t="s">
        <v>143</v>
      </c>
      <c r="H99" s="184" t="s">
        <v>144</v>
      </c>
      <c r="I99" s="184" t="s">
        <v>145</v>
      </c>
      <c r="J99" s="184" t="s">
        <v>118</v>
      </c>
      <c r="K99" s="185" t="s">
        <v>146</v>
      </c>
      <c r="L99" s="186"/>
      <c r="M99" s="96" t="s">
        <v>32</v>
      </c>
      <c r="N99" s="97" t="s">
        <v>48</v>
      </c>
      <c r="O99" s="97" t="s">
        <v>147</v>
      </c>
      <c r="P99" s="97" t="s">
        <v>148</v>
      </c>
      <c r="Q99" s="97" t="s">
        <v>149</v>
      </c>
      <c r="R99" s="97" t="s">
        <v>150</v>
      </c>
      <c r="S99" s="97" t="s">
        <v>151</v>
      </c>
      <c r="T99" s="98" t="s">
        <v>152</v>
      </c>
      <c r="U99" s="181"/>
      <c r="V99" s="181"/>
      <c r="W99" s="181"/>
      <c r="X99" s="181"/>
      <c r="Y99" s="181"/>
      <c r="Z99" s="181"/>
      <c r="AA99" s="181"/>
      <c r="AB99" s="181"/>
      <c r="AC99" s="181"/>
      <c r="AD99" s="181"/>
      <c r="AE99" s="181"/>
    </row>
    <row r="100" s="2" customFormat="1" ht="22.8" customHeight="1">
      <c r="A100" s="42"/>
      <c r="B100" s="43"/>
      <c r="C100" s="103" t="s">
        <v>153</v>
      </c>
      <c r="D100" s="44"/>
      <c r="E100" s="44"/>
      <c r="F100" s="44"/>
      <c r="G100" s="44"/>
      <c r="H100" s="44"/>
      <c r="I100" s="44"/>
      <c r="J100" s="187">
        <f>BK100</f>
        <v>0</v>
      </c>
      <c r="K100" s="44"/>
      <c r="L100" s="48"/>
      <c r="M100" s="99"/>
      <c r="N100" s="188"/>
      <c r="O100" s="100"/>
      <c r="P100" s="189">
        <f>P101+P558</f>
        <v>0</v>
      </c>
      <c r="Q100" s="100"/>
      <c r="R100" s="189">
        <f>R101+R558</f>
        <v>199.20289009000001</v>
      </c>
      <c r="S100" s="100"/>
      <c r="T100" s="190">
        <f>T101+T558</f>
        <v>200.40178157999998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77</v>
      </c>
      <c r="AU100" s="20" t="s">
        <v>119</v>
      </c>
      <c r="BK100" s="191">
        <f>BK101+BK558</f>
        <v>0</v>
      </c>
    </row>
    <row r="101" s="12" customFormat="1" ht="25.92" customHeight="1">
      <c r="A101" s="12"/>
      <c r="B101" s="192"/>
      <c r="C101" s="193"/>
      <c r="D101" s="194" t="s">
        <v>77</v>
      </c>
      <c r="E101" s="195" t="s">
        <v>154</v>
      </c>
      <c r="F101" s="195" t="s">
        <v>155</v>
      </c>
      <c r="G101" s="193"/>
      <c r="H101" s="193"/>
      <c r="I101" s="196"/>
      <c r="J101" s="197">
        <f>BK101</f>
        <v>0</v>
      </c>
      <c r="K101" s="193"/>
      <c r="L101" s="198"/>
      <c r="M101" s="199"/>
      <c r="N101" s="200"/>
      <c r="O101" s="200"/>
      <c r="P101" s="201">
        <f>P102+P145+P210+P224+P252+P264+P403+P545+P555</f>
        <v>0</v>
      </c>
      <c r="Q101" s="200"/>
      <c r="R101" s="201">
        <f>R102+R145+R210+R224+R252+R264+R403+R545+R555</f>
        <v>173.84292608000001</v>
      </c>
      <c r="S101" s="200"/>
      <c r="T101" s="202">
        <f>T102+T145+T210+T224+T252+T264+T403+T545+T555</f>
        <v>186.76056157999997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3" t="s">
        <v>86</v>
      </c>
      <c r="AT101" s="204" t="s">
        <v>77</v>
      </c>
      <c r="AU101" s="204" t="s">
        <v>78</v>
      </c>
      <c r="AY101" s="203" t="s">
        <v>156</v>
      </c>
      <c r="BK101" s="205">
        <f>BK102+BK145+BK210+BK224+BK252+BK264+BK403+BK545+BK555</f>
        <v>0</v>
      </c>
    </row>
    <row r="102" s="12" customFormat="1" ht="22.8" customHeight="1">
      <c r="A102" s="12"/>
      <c r="B102" s="192"/>
      <c r="C102" s="193"/>
      <c r="D102" s="194" t="s">
        <v>77</v>
      </c>
      <c r="E102" s="206" t="s">
        <v>86</v>
      </c>
      <c r="F102" s="206" t="s">
        <v>157</v>
      </c>
      <c r="G102" s="193"/>
      <c r="H102" s="193"/>
      <c r="I102" s="196"/>
      <c r="J102" s="207">
        <f>BK102</f>
        <v>0</v>
      </c>
      <c r="K102" s="193"/>
      <c r="L102" s="198"/>
      <c r="M102" s="199"/>
      <c r="N102" s="200"/>
      <c r="O102" s="200"/>
      <c r="P102" s="201">
        <f>SUM(P103:P144)</f>
        <v>0</v>
      </c>
      <c r="Q102" s="200"/>
      <c r="R102" s="201">
        <f>SUM(R103:R144)</f>
        <v>0</v>
      </c>
      <c r="S102" s="200"/>
      <c r="T102" s="202">
        <f>SUM(T103:T144)</f>
        <v>10.449999999999999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3" t="s">
        <v>86</v>
      </c>
      <c r="AT102" s="204" t="s">
        <v>77</v>
      </c>
      <c r="AU102" s="204" t="s">
        <v>86</v>
      </c>
      <c r="AY102" s="203" t="s">
        <v>156</v>
      </c>
      <c r="BK102" s="205">
        <f>SUM(BK103:BK144)</f>
        <v>0</v>
      </c>
    </row>
    <row r="103" s="2" customFormat="1" ht="16.5" customHeight="1">
      <c r="A103" s="42"/>
      <c r="B103" s="43"/>
      <c r="C103" s="208" t="s">
        <v>86</v>
      </c>
      <c r="D103" s="208" t="s">
        <v>158</v>
      </c>
      <c r="E103" s="209" t="s">
        <v>159</v>
      </c>
      <c r="F103" s="210" t="s">
        <v>160</v>
      </c>
      <c r="G103" s="211" t="s">
        <v>161</v>
      </c>
      <c r="H103" s="212">
        <v>11.875</v>
      </c>
      <c r="I103" s="213"/>
      <c r="J103" s="214">
        <f>ROUND(I103*H103,2)</f>
        <v>0</v>
      </c>
      <c r="K103" s="210" t="s">
        <v>32</v>
      </c>
      <c r="L103" s="48"/>
      <c r="M103" s="215" t="s">
        <v>32</v>
      </c>
      <c r="N103" s="216" t="s">
        <v>49</v>
      </c>
      <c r="O103" s="88"/>
      <c r="P103" s="217">
        <f>O103*H103</f>
        <v>0</v>
      </c>
      <c r="Q103" s="217">
        <v>0</v>
      </c>
      <c r="R103" s="217">
        <f>Q103*H103</f>
        <v>0</v>
      </c>
      <c r="S103" s="217">
        <v>0.26000000000000001</v>
      </c>
      <c r="T103" s="218">
        <f>S103*H103</f>
        <v>3.0874999999999999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19" t="s">
        <v>162</v>
      </c>
      <c r="AT103" s="219" t="s">
        <v>158</v>
      </c>
      <c r="AU103" s="219" t="s">
        <v>88</v>
      </c>
      <c r="AY103" s="20" t="s">
        <v>156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86</v>
      </c>
      <c r="BK103" s="220">
        <f>ROUND(I103*H103,2)</f>
        <v>0</v>
      </c>
      <c r="BL103" s="20" t="s">
        <v>162</v>
      </c>
      <c r="BM103" s="219" t="s">
        <v>163</v>
      </c>
    </row>
    <row r="104" s="2" customFormat="1">
      <c r="A104" s="42"/>
      <c r="B104" s="43"/>
      <c r="C104" s="44"/>
      <c r="D104" s="221" t="s">
        <v>164</v>
      </c>
      <c r="E104" s="44"/>
      <c r="F104" s="222" t="s">
        <v>165</v>
      </c>
      <c r="G104" s="44"/>
      <c r="H104" s="44"/>
      <c r="I104" s="223"/>
      <c r="J104" s="44"/>
      <c r="K104" s="44"/>
      <c r="L104" s="48"/>
      <c r="M104" s="224"/>
      <c r="N104" s="225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164</v>
      </c>
      <c r="AU104" s="20" t="s">
        <v>88</v>
      </c>
    </row>
    <row r="105" s="13" customFormat="1">
      <c r="A105" s="13"/>
      <c r="B105" s="226"/>
      <c r="C105" s="227"/>
      <c r="D105" s="221" t="s">
        <v>166</v>
      </c>
      <c r="E105" s="228" t="s">
        <v>32</v>
      </c>
      <c r="F105" s="229" t="s">
        <v>167</v>
      </c>
      <c r="G105" s="227"/>
      <c r="H105" s="228" t="s">
        <v>32</v>
      </c>
      <c r="I105" s="230"/>
      <c r="J105" s="227"/>
      <c r="K105" s="227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166</v>
      </c>
      <c r="AU105" s="235" t="s">
        <v>88</v>
      </c>
      <c r="AV105" s="13" t="s">
        <v>86</v>
      </c>
      <c r="AW105" s="13" t="s">
        <v>39</v>
      </c>
      <c r="AX105" s="13" t="s">
        <v>78</v>
      </c>
      <c r="AY105" s="235" t="s">
        <v>156</v>
      </c>
    </row>
    <row r="106" s="14" customFormat="1">
      <c r="A106" s="14"/>
      <c r="B106" s="236"/>
      <c r="C106" s="237"/>
      <c r="D106" s="221" t="s">
        <v>166</v>
      </c>
      <c r="E106" s="238" t="s">
        <v>32</v>
      </c>
      <c r="F106" s="239" t="s">
        <v>168</v>
      </c>
      <c r="G106" s="237"/>
      <c r="H106" s="240">
        <v>11.875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166</v>
      </c>
      <c r="AU106" s="246" t="s">
        <v>88</v>
      </c>
      <c r="AV106" s="14" t="s">
        <v>88</v>
      </c>
      <c r="AW106" s="14" t="s">
        <v>39</v>
      </c>
      <c r="AX106" s="14" t="s">
        <v>86</v>
      </c>
      <c r="AY106" s="246" t="s">
        <v>156</v>
      </c>
    </row>
    <row r="107" s="2" customFormat="1" ht="16.5" customHeight="1">
      <c r="A107" s="42"/>
      <c r="B107" s="43"/>
      <c r="C107" s="208" t="s">
        <v>88</v>
      </c>
      <c r="D107" s="208" t="s">
        <v>158</v>
      </c>
      <c r="E107" s="209" t="s">
        <v>169</v>
      </c>
      <c r="F107" s="210" t="s">
        <v>170</v>
      </c>
      <c r="G107" s="211" t="s">
        <v>161</v>
      </c>
      <c r="H107" s="212">
        <v>11.875</v>
      </c>
      <c r="I107" s="213"/>
      <c r="J107" s="214">
        <f>ROUND(I107*H107,2)</f>
        <v>0</v>
      </c>
      <c r="K107" s="210" t="s">
        <v>32</v>
      </c>
      <c r="L107" s="48"/>
      <c r="M107" s="215" t="s">
        <v>32</v>
      </c>
      <c r="N107" s="216" t="s">
        <v>49</v>
      </c>
      <c r="O107" s="88"/>
      <c r="P107" s="217">
        <f>O107*H107</f>
        <v>0</v>
      </c>
      <c r="Q107" s="217">
        <v>0</v>
      </c>
      <c r="R107" s="217">
        <f>Q107*H107</f>
        <v>0</v>
      </c>
      <c r="S107" s="217">
        <v>0.17999999999999999</v>
      </c>
      <c r="T107" s="218">
        <f>S107*H107</f>
        <v>2.1374999999999997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19" t="s">
        <v>162</v>
      </c>
      <c r="AT107" s="219" t="s">
        <v>158</v>
      </c>
      <c r="AU107" s="219" t="s">
        <v>88</v>
      </c>
      <c r="AY107" s="20" t="s">
        <v>156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86</v>
      </c>
      <c r="BK107" s="220">
        <f>ROUND(I107*H107,2)</f>
        <v>0</v>
      </c>
      <c r="BL107" s="20" t="s">
        <v>162</v>
      </c>
      <c r="BM107" s="219" t="s">
        <v>171</v>
      </c>
    </row>
    <row r="108" s="2" customFormat="1">
      <c r="A108" s="42"/>
      <c r="B108" s="43"/>
      <c r="C108" s="44"/>
      <c r="D108" s="221" t="s">
        <v>164</v>
      </c>
      <c r="E108" s="44"/>
      <c r="F108" s="222" t="s">
        <v>172</v>
      </c>
      <c r="G108" s="44"/>
      <c r="H108" s="44"/>
      <c r="I108" s="223"/>
      <c r="J108" s="44"/>
      <c r="K108" s="44"/>
      <c r="L108" s="48"/>
      <c r="M108" s="224"/>
      <c r="N108" s="225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164</v>
      </c>
      <c r="AU108" s="20" t="s">
        <v>88</v>
      </c>
    </row>
    <row r="109" s="2" customFormat="1" ht="16.5" customHeight="1">
      <c r="A109" s="42"/>
      <c r="B109" s="43"/>
      <c r="C109" s="208" t="s">
        <v>173</v>
      </c>
      <c r="D109" s="208" t="s">
        <v>158</v>
      </c>
      <c r="E109" s="209" t="s">
        <v>174</v>
      </c>
      <c r="F109" s="210" t="s">
        <v>175</v>
      </c>
      <c r="G109" s="211" t="s">
        <v>161</v>
      </c>
      <c r="H109" s="212">
        <v>11.875</v>
      </c>
      <c r="I109" s="213"/>
      <c r="J109" s="214">
        <f>ROUND(I109*H109,2)</f>
        <v>0</v>
      </c>
      <c r="K109" s="210" t="s">
        <v>32</v>
      </c>
      <c r="L109" s="48"/>
      <c r="M109" s="215" t="s">
        <v>32</v>
      </c>
      <c r="N109" s="216" t="s">
        <v>49</v>
      </c>
      <c r="O109" s="88"/>
      <c r="P109" s="217">
        <f>O109*H109</f>
        <v>0</v>
      </c>
      <c r="Q109" s="217">
        <v>0</v>
      </c>
      <c r="R109" s="217">
        <f>Q109*H109</f>
        <v>0</v>
      </c>
      <c r="S109" s="217">
        <v>0.44</v>
      </c>
      <c r="T109" s="218">
        <f>S109*H109</f>
        <v>5.2249999999999996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19" t="s">
        <v>162</v>
      </c>
      <c r="AT109" s="219" t="s">
        <v>158</v>
      </c>
      <c r="AU109" s="219" t="s">
        <v>88</v>
      </c>
      <c r="AY109" s="20" t="s">
        <v>156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162</v>
      </c>
      <c r="BM109" s="219" t="s">
        <v>176</v>
      </c>
    </row>
    <row r="110" s="2" customFormat="1">
      <c r="A110" s="42"/>
      <c r="B110" s="43"/>
      <c r="C110" s="44"/>
      <c r="D110" s="221" t="s">
        <v>164</v>
      </c>
      <c r="E110" s="44"/>
      <c r="F110" s="222" t="s">
        <v>177</v>
      </c>
      <c r="G110" s="44"/>
      <c r="H110" s="44"/>
      <c r="I110" s="223"/>
      <c r="J110" s="44"/>
      <c r="K110" s="44"/>
      <c r="L110" s="48"/>
      <c r="M110" s="224"/>
      <c r="N110" s="22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164</v>
      </c>
      <c r="AU110" s="20" t="s">
        <v>88</v>
      </c>
    </row>
    <row r="111" s="13" customFormat="1">
      <c r="A111" s="13"/>
      <c r="B111" s="226"/>
      <c r="C111" s="227"/>
      <c r="D111" s="221" t="s">
        <v>166</v>
      </c>
      <c r="E111" s="228" t="s">
        <v>32</v>
      </c>
      <c r="F111" s="229" t="s">
        <v>178</v>
      </c>
      <c r="G111" s="227"/>
      <c r="H111" s="228" t="s">
        <v>32</v>
      </c>
      <c r="I111" s="230"/>
      <c r="J111" s="227"/>
      <c r="K111" s="227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166</v>
      </c>
      <c r="AU111" s="235" t="s">
        <v>88</v>
      </c>
      <c r="AV111" s="13" t="s">
        <v>86</v>
      </c>
      <c r="AW111" s="13" t="s">
        <v>39</v>
      </c>
      <c r="AX111" s="13" t="s">
        <v>78</v>
      </c>
      <c r="AY111" s="235" t="s">
        <v>156</v>
      </c>
    </row>
    <row r="112" s="14" customFormat="1">
      <c r="A112" s="14"/>
      <c r="B112" s="236"/>
      <c r="C112" s="237"/>
      <c r="D112" s="221" t="s">
        <v>166</v>
      </c>
      <c r="E112" s="238" t="s">
        <v>32</v>
      </c>
      <c r="F112" s="239" t="s">
        <v>168</v>
      </c>
      <c r="G112" s="237"/>
      <c r="H112" s="240">
        <v>11.875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166</v>
      </c>
      <c r="AU112" s="246" t="s">
        <v>88</v>
      </c>
      <c r="AV112" s="14" t="s">
        <v>88</v>
      </c>
      <c r="AW112" s="14" t="s">
        <v>39</v>
      </c>
      <c r="AX112" s="14" t="s">
        <v>86</v>
      </c>
      <c r="AY112" s="246" t="s">
        <v>156</v>
      </c>
    </row>
    <row r="113" s="2" customFormat="1" ht="16.5" customHeight="1">
      <c r="A113" s="42"/>
      <c r="B113" s="43"/>
      <c r="C113" s="208" t="s">
        <v>162</v>
      </c>
      <c r="D113" s="208" t="s">
        <v>158</v>
      </c>
      <c r="E113" s="209" t="s">
        <v>179</v>
      </c>
      <c r="F113" s="210" t="s">
        <v>180</v>
      </c>
      <c r="G113" s="211" t="s">
        <v>181</v>
      </c>
      <c r="H113" s="212">
        <v>77.228999999999999</v>
      </c>
      <c r="I113" s="213"/>
      <c r="J113" s="214">
        <f>ROUND(I113*H113,2)</f>
        <v>0</v>
      </c>
      <c r="K113" s="210" t="s">
        <v>32</v>
      </c>
      <c r="L113" s="48"/>
      <c r="M113" s="215" t="s">
        <v>32</v>
      </c>
      <c r="N113" s="216" t="s">
        <v>49</v>
      </c>
      <c r="O113" s="88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19" t="s">
        <v>162</v>
      </c>
      <c r="AT113" s="219" t="s">
        <v>158</v>
      </c>
      <c r="AU113" s="219" t="s">
        <v>88</v>
      </c>
      <c r="AY113" s="20" t="s">
        <v>156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86</v>
      </c>
      <c r="BK113" s="220">
        <f>ROUND(I113*H113,2)</f>
        <v>0</v>
      </c>
      <c r="BL113" s="20" t="s">
        <v>162</v>
      </c>
      <c r="BM113" s="219" t="s">
        <v>182</v>
      </c>
    </row>
    <row r="114" s="2" customFormat="1">
      <c r="A114" s="42"/>
      <c r="B114" s="43"/>
      <c r="C114" s="44"/>
      <c r="D114" s="221" t="s">
        <v>164</v>
      </c>
      <c r="E114" s="44"/>
      <c r="F114" s="222" t="s">
        <v>183</v>
      </c>
      <c r="G114" s="44"/>
      <c r="H114" s="44"/>
      <c r="I114" s="223"/>
      <c r="J114" s="44"/>
      <c r="K114" s="44"/>
      <c r="L114" s="48"/>
      <c r="M114" s="224"/>
      <c r="N114" s="225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164</v>
      </c>
      <c r="AU114" s="20" t="s">
        <v>88</v>
      </c>
    </row>
    <row r="115" s="13" customFormat="1">
      <c r="A115" s="13"/>
      <c r="B115" s="226"/>
      <c r="C115" s="227"/>
      <c r="D115" s="221" t="s">
        <v>166</v>
      </c>
      <c r="E115" s="228" t="s">
        <v>32</v>
      </c>
      <c r="F115" s="229" t="s">
        <v>184</v>
      </c>
      <c r="G115" s="227"/>
      <c r="H115" s="228" t="s">
        <v>32</v>
      </c>
      <c r="I115" s="230"/>
      <c r="J115" s="227"/>
      <c r="K115" s="227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166</v>
      </c>
      <c r="AU115" s="235" t="s">
        <v>88</v>
      </c>
      <c r="AV115" s="13" t="s">
        <v>86</v>
      </c>
      <c r="AW115" s="13" t="s">
        <v>39</v>
      </c>
      <c r="AX115" s="13" t="s">
        <v>78</v>
      </c>
      <c r="AY115" s="235" t="s">
        <v>156</v>
      </c>
    </row>
    <row r="116" s="14" customFormat="1">
      <c r="A116" s="14"/>
      <c r="B116" s="236"/>
      <c r="C116" s="237"/>
      <c r="D116" s="221" t="s">
        <v>166</v>
      </c>
      <c r="E116" s="238" t="s">
        <v>32</v>
      </c>
      <c r="F116" s="239" t="s">
        <v>185</v>
      </c>
      <c r="G116" s="237"/>
      <c r="H116" s="240">
        <v>61.493000000000002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166</v>
      </c>
      <c r="AU116" s="246" t="s">
        <v>88</v>
      </c>
      <c r="AV116" s="14" t="s">
        <v>88</v>
      </c>
      <c r="AW116" s="14" t="s">
        <v>39</v>
      </c>
      <c r="AX116" s="14" t="s">
        <v>78</v>
      </c>
      <c r="AY116" s="246" t="s">
        <v>156</v>
      </c>
    </row>
    <row r="117" s="13" customFormat="1">
      <c r="A117" s="13"/>
      <c r="B117" s="226"/>
      <c r="C117" s="227"/>
      <c r="D117" s="221" t="s">
        <v>166</v>
      </c>
      <c r="E117" s="228" t="s">
        <v>32</v>
      </c>
      <c r="F117" s="229" t="s">
        <v>186</v>
      </c>
      <c r="G117" s="227"/>
      <c r="H117" s="228" t="s">
        <v>32</v>
      </c>
      <c r="I117" s="230"/>
      <c r="J117" s="227"/>
      <c r="K117" s="227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166</v>
      </c>
      <c r="AU117" s="235" t="s">
        <v>88</v>
      </c>
      <c r="AV117" s="13" t="s">
        <v>86</v>
      </c>
      <c r="AW117" s="13" t="s">
        <v>39</v>
      </c>
      <c r="AX117" s="13" t="s">
        <v>78</v>
      </c>
      <c r="AY117" s="235" t="s">
        <v>156</v>
      </c>
    </row>
    <row r="118" s="14" customFormat="1">
      <c r="A118" s="14"/>
      <c r="B118" s="236"/>
      <c r="C118" s="237"/>
      <c r="D118" s="221" t="s">
        <v>166</v>
      </c>
      <c r="E118" s="238" t="s">
        <v>32</v>
      </c>
      <c r="F118" s="239" t="s">
        <v>187</v>
      </c>
      <c r="G118" s="237"/>
      <c r="H118" s="240">
        <v>9.2059999999999995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166</v>
      </c>
      <c r="AU118" s="246" t="s">
        <v>88</v>
      </c>
      <c r="AV118" s="14" t="s">
        <v>88</v>
      </c>
      <c r="AW118" s="14" t="s">
        <v>39</v>
      </c>
      <c r="AX118" s="14" t="s">
        <v>78</v>
      </c>
      <c r="AY118" s="246" t="s">
        <v>156</v>
      </c>
    </row>
    <row r="119" s="14" customFormat="1">
      <c r="A119" s="14"/>
      <c r="B119" s="236"/>
      <c r="C119" s="237"/>
      <c r="D119" s="221" t="s">
        <v>166</v>
      </c>
      <c r="E119" s="238" t="s">
        <v>32</v>
      </c>
      <c r="F119" s="239" t="s">
        <v>188</v>
      </c>
      <c r="G119" s="237"/>
      <c r="H119" s="240">
        <v>6.5300000000000002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166</v>
      </c>
      <c r="AU119" s="246" t="s">
        <v>88</v>
      </c>
      <c r="AV119" s="14" t="s">
        <v>88</v>
      </c>
      <c r="AW119" s="14" t="s">
        <v>39</v>
      </c>
      <c r="AX119" s="14" t="s">
        <v>78</v>
      </c>
      <c r="AY119" s="246" t="s">
        <v>156</v>
      </c>
    </row>
    <row r="120" s="15" customFormat="1">
      <c r="A120" s="15"/>
      <c r="B120" s="247"/>
      <c r="C120" s="248"/>
      <c r="D120" s="221" t="s">
        <v>166</v>
      </c>
      <c r="E120" s="249" t="s">
        <v>32</v>
      </c>
      <c r="F120" s="250" t="s">
        <v>189</v>
      </c>
      <c r="G120" s="248"/>
      <c r="H120" s="251">
        <v>77.228999999999999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7" t="s">
        <v>166</v>
      </c>
      <c r="AU120" s="257" t="s">
        <v>88</v>
      </c>
      <c r="AV120" s="15" t="s">
        <v>162</v>
      </c>
      <c r="AW120" s="15" t="s">
        <v>39</v>
      </c>
      <c r="AX120" s="15" t="s">
        <v>86</v>
      </c>
      <c r="AY120" s="257" t="s">
        <v>156</v>
      </c>
    </row>
    <row r="121" s="2" customFormat="1" ht="21.75" customHeight="1">
      <c r="A121" s="42"/>
      <c r="B121" s="43"/>
      <c r="C121" s="208" t="s">
        <v>190</v>
      </c>
      <c r="D121" s="208" t="s">
        <v>158</v>
      </c>
      <c r="E121" s="209" t="s">
        <v>191</v>
      </c>
      <c r="F121" s="210" t="s">
        <v>192</v>
      </c>
      <c r="G121" s="211" t="s">
        <v>181</v>
      </c>
      <c r="H121" s="212">
        <v>75.001000000000005</v>
      </c>
      <c r="I121" s="213"/>
      <c r="J121" s="214">
        <f>ROUND(I121*H121,2)</f>
        <v>0</v>
      </c>
      <c r="K121" s="210" t="s">
        <v>32</v>
      </c>
      <c r="L121" s="48"/>
      <c r="M121" s="215" t="s">
        <v>32</v>
      </c>
      <c r="N121" s="216" t="s">
        <v>49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19" t="s">
        <v>162</v>
      </c>
      <c r="AT121" s="219" t="s">
        <v>158</v>
      </c>
      <c r="AU121" s="219" t="s">
        <v>88</v>
      </c>
      <c r="AY121" s="20" t="s">
        <v>156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162</v>
      </c>
      <c r="BM121" s="219" t="s">
        <v>193</v>
      </c>
    </row>
    <row r="122" s="2" customFormat="1">
      <c r="A122" s="42"/>
      <c r="B122" s="43"/>
      <c r="C122" s="44"/>
      <c r="D122" s="221" t="s">
        <v>164</v>
      </c>
      <c r="E122" s="44"/>
      <c r="F122" s="222" t="s">
        <v>194</v>
      </c>
      <c r="G122" s="44"/>
      <c r="H122" s="44"/>
      <c r="I122" s="223"/>
      <c r="J122" s="44"/>
      <c r="K122" s="44"/>
      <c r="L122" s="48"/>
      <c r="M122" s="224"/>
      <c r="N122" s="225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164</v>
      </c>
      <c r="AU122" s="20" t="s">
        <v>88</v>
      </c>
    </row>
    <row r="123" s="14" customFormat="1">
      <c r="A123" s="14"/>
      <c r="B123" s="236"/>
      <c r="C123" s="237"/>
      <c r="D123" s="221" t="s">
        <v>166</v>
      </c>
      <c r="E123" s="238" t="s">
        <v>32</v>
      </c>
      <c r="F123" s="239" t="s">
        <v>195</v>
      </c>
      <c r="G123" s="237"/>
      <c r="H123" s="240">
        <v>75.001000000000005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166</v>
      </c>
      <c r="AU123" s="246" t="s">
        <v>88</v>
      </c>
      <c r="AV123" s="14" t="s">
        <v>88</v>
      </c>
      <c r="AW123" s="14" t="s">
        <v>39</v>
      </c>
      <c r="AX123" s="14" t="s">
        <v>86</v>
      </c>
      <c r="AY123" s="246" t="s">
        <v>156</v>
      </c>
    </row>
    <row r="124" s="2" customFormat="1" ht="24.15" customHeight="1">
      <c r="A124" s="42"/>
      <c r="B124" s="43"/>
      <c r="C124" s="208" t="s">
        <v>196</v>
      </c>
      <c r="D124" s="208" t="s">
        <v>158</v>
      </c>
      <c r="E124" s="209" t="s">
        <v>197</v>
      </c>
      <c r="F124" s="210" t="s">
        <v>198</v>
      </c>
      <c r="G124" s="211" t="s">
        <v>181</v>
      </c>
      <c r="H124" s="212">
        <v>225.00299999999999</v>
      </c>
      <c r="I124" s="213"/>
      <c r="J124" s="214">
        <f>ROUND(I124*H124,2)</f>
        <v>0</v>
      </c>
      <c r="K124" s="210" t="s">
        <v>32</v>
      </c>
      <c r="L124" s="48"/>
      <c r="M124" s="215" t="s">
        <v>32</v>
      </c>
      <c r="N124" s="216" t="s">
        <v>49</v>
      </c>
      <c r="O124" s="88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19" t="s">
        <v>162</v>
      </c>
      <c r="AT124" s="219" t="s">
        <v>158</v>
      </c>
      <c r="AU124" s="219" t="s">
        <v>88</v>
      </c>
      <c r="AY124" s="20" t="s">
        <v>156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86</v>
      </c>
      <c r="BK124" s="220">
        <f>ROUND(I124*H124,2)</f>
        <v>0</v>
      </c>
      <c r="BL124" s="20" t="s">
        <v>162</v>
      </c>
      <c r="BM124" s="219" t="s">
        <v>199</v>
      </c>
    </row>
    <row r="125" s="2" customFormat="1">
      <c r="A125" s="42"/>
      <c r="B125" s="43"/>
      <c r="C125" s="44"/>
      <c r="D125" s="221" t="s">
        <v>164</v>
      </c>
      <c r="E125" s="44"/>
      <c r="F125" s="222" t="s">
        <v>200</v>
      </c>
      <c r="G125" s="44"/>
      <c r="H125" s="44"/>
      <c r="I125" s="223"/>
      <c r="J125" s="44"/>
      <c r="K125" s="44"/>
      <c r="L125" s="48"/>
      <c r="M125" s="224"/>
      <c r="N125" s="225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164</v>
      </c>
      <c r="AU125" s="20" t="s">
        <v>88</v>
      </c>
    </row>
    <row r="126" s="14" customFormat="1">
      <c r="A126" s="14"/>
      <c r="B126" s="236"/>
      <c r="C126" s="237"/>
      <c r="D126" s="221" t="s">
        <v>166</v>
      </c>
      <c r="E126" s="238" t="s">
        <v>32</v>
      </c>
      <c r="F126" s="239" t="s">
        <v>201</v>
      </c>
      <c r="G126" s="237"/>
      <c r="H126" s="240">
        <v>225.00299999999999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166</v>
      </c>
      <c r="AU126" s="246" t="s">
        <v>88</v>
      </c>
      <c r="AV126" s="14" t="s">
        <v>88</v>
      </c>
      <c r="AW126" s="14" t="s">
        <v>39</v>
      </c>
      <c r="AX126" s="14" t="s">
        <v>86</v>
      </c>
      <c r="AY126" s="246" t="s">
        <v>156</v>
      </c>
    </row>
    <row r="127" s="2" customFormat="1" ht="21.75" customHeight="1">
      <c r="A127" s="42"/>
      <c r="B127" s="43"/>
      <c r="C127" s="208" t="s">
        <v>202</v>
      </c>
      <c r="D127" s="208" t="s">
        <v>158</v>
      </c>
      <c r="E127" s="209" t="s">
        <v>203</v>
      </c>
      <c r="F127" s="210" t="s">
        <v>204</v>
      </c>
      <c r="G127" s="211" t="s">
        <v>181</v>
      </c>
      <c r="H127" s="212">
        <v>75.001000000000005</v>
      </c>
      <c r="I127" s="213"/>
      <c r="J127" s="214">
        <f>ROUND(I127*H127,2)</f>
        <v>0</v>
      </c>
      <c r="K127" s="210" t="s">
        <v>32</v>
      </c>
      <c r="L127" s="48"/>
      <c r="M127" s="215" t="s">
        <v>32</v>
      </c>
      <c r="N127" s="216" t="s">
        <v>49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19" t="s">
        <v>162</v>
      </c>
      <c r="AT127" s="219" t="s">
        <v>158</v>
      </c>
      <c r="AU127" s="219" t="s">
        <v>88</v>
      </c>
      <c r="AY127" s="20" t="s">
        <v>156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86</v>
      </c>
      <c r="BK127" s="220">
        <f>ROUND(I127*H127,2)</f>
        <v>0</v>
      </c>
      <c r="BL127" s="20" t="s">
        <v>162</v>
      </c>
      <c r="BM127" s="219" t="s">
        <v>205</v>
      </c>
    </row>
    <row r="128" s="2" customFormat="1">
      <c r="A128" s="42"/>
      <c r="B128" s="43"/>
      <c r="C128" s="44"/>
      <c r="D128" s="221" t="s">
        <v>164</v>
      </c>
      <c r="E128" s="44"/>
      <c r="F128" s="222" t="s">
        <v>206</v>
      </c>
      <c r="G128" s="44"/>
      <c r="H128" s="44"/>
      <c r="I128" s="223"/>
      <c r="J128" s="44"/>
      <c r="K128" s="44"/>
      <c r="L128" s="48"/>
      <c r="M128" s="224"/>
      <c r="N128" s="225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164</v>
      </c>
      <c r="AU128" s="20" t="s">
        <v>88</v>
      </c>
    </row>
    <row r="129" s="2" customFormat="1" ht="24.15" customHeight="1">
      <c r="A129" s="42"/>
      <c r="B129" s="43"/>
      <c r="C129" s="208" t="s">
        <v>207</v>
      </c>
      <c r="D129" s="208" t="s">
        <v>158</v>
      </c>
      <c r="E129" s="209" t="s">
        <v>208</v>
      </c>
      <c r="F129" s="210" t="s">
        <v>209</v>
      </c>
      <c r="G129" s="211" t="s">
        <v>181</v>
      </c>
      <c r="H129" s="212">
        <v>300.00400000000002</v>
      </c>
      <c r="I129" s="213"/>
      <c r="J129" s="214">
        <f>ROUND(I129*H129,2)</f>
        <v>0</v>
      </c>
      <c r="K129" s="210" t="s">
        <v>32</v>
      </c>
      <c r="L129" s="48"/>
      <c r="M129" s="215" t="s">
        <v>32</v>
      </c>
      <c r="N129" s="216" t="s">
        <v>49</v>
      </c>
      <c r="O129" s="88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R129" s="219" t="s">
        <v>162</v>
      </c>
      <c r="AT129" s="219" t="s">
        <v>158</v>
      </c>
      <c r="AU129" s="219" t="s">
        <v>88</v>
      </c>
      <c r="AY129" s="20" t="s">
        <v>156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86</v>
      </c>
      <c r="BK129" s="220">
        <f>ROUND(I129*H129,2)</f>
        <v>0</v>
      </c>
      <c r="BL129" s="20" t="s">
        <v>162</v>
      </c>
      <c r="BM129" s="219" t="s">
        <v>210</v>
      </c>
    </row>
    <row r="130" s="2" customFormat="1">
      <c r="A130" s="42"/>
      <c r="B130" s="43"/>
      <c r="C130" s="44"/>
      <c r="D130" s="221" t="s">
        <v>164</v>
      </c>
      <c r="E130" s="44"/>
      <c r="F130" s="222" t="s">
        <v>211</v>
      </c>
      <c r="G130" s="44"/>
      <c r="H130" s="44"/>
      <c r="I130" s="223"/>
      <c r="J130" s="44"/>
      <c r="K130" s="44"/>
      <c r="L130" s="48"/>
      <c r="M130" s="224"/>
      <c r="N130" s="225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164</v>
      </c>
      <c r="AU130" s="20" t="s">
        <v>88</v>
      </c>
    </row>
    <row r="131" s="14" customFormat="1">
      <c r="A131" s="14"/>
      <c r="B131" s="236"/>
      <c r="C131" s="237"/>
      <c r="D131" s="221" t="s">
        <v>166</v>
      </c>
      <c r="E131" s="238" t="s">
        <v>32</v>
      </c>
      <c r="F131" s="239" t="s">
        <v>212</v>
      </c>
      <c r="G131" s="237"/>
      <c r="H131" s="240">
        <v>300.00400000000002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166</v>
      </c>
      <c r="AU131" s="246" t="s">
        <v>88</v>
      </c>
      <c r="AV131" s="14" t="s">
        <v>88</v>
      </c>
      <c r="AW131" s="14" t="s">
        <v>39</v>
      </c>
      <c r="AX131" s="14" t="s">
        <v>86</v>
      </c>
      <c r="AY131" s="246" t="s">
        <v>156</v>
      </c>
    </row>
    <row r="132" s="2" customFormat="1" ht="16.5" customHeight="1">
      <c r="A132" s="42"/>
      <c r="B132" s="43"/>
      <c r="C132" s="208" t="s">
        <v>213</v>
      </c>
      <c r="D132" s="208" t="s">
        <v>158</v>
      </c>
      <c r="E132" s="209" t="s">
        <v>214</v>
      </c>
      <c r="F132" s="210" t="s">
        <v>215</v>
      </c>
      <c r="G132" s="211" t="s">
        <v>181</v>
      </c>
      <c r="H132" s="212">
        <v>75.001000000000005</v>
      </c>
      <c r="I132" s="213"/>
      <c r="J132" s="214">
        <f>ROUND(I132*H132,2)</f>
        <v>0</v>
      </c>
      <c r="K132" s="210" t="s">
        <v>32</v>
      </c>
      <c r="L132" s="48"/>
      <c r="M132" s="215" t="s">
        <v>32</v>
      </c>
      <c r="N132" s="216" t="s">
        <v>49</v>
      </c>
      <c r="O132" s="88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19" t="s">
        <v>162</v>
      </c>
      <c r="AT132" s="219" t="s">
        <v>158</v>
      </c>
      <c r="AU132" s="219" t="s">
        <v>88</v>
      </c>
      <c r="AY132" s="20" t="s">
        <v>156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86</v>
      </c>
      <c r="BK132" s="220">
        <f>ROUND(I132*H132,2)</f>
        <v>0</v>
      </c>
      <c r="BL132" s="20" t="s">
        <v>162</v>
      </c>
      <c r="BM132" s="219" t="s">
        <v>216</v>
      </c>
    </row>
    <row r="133" s="2" customFormat="1">
      <c r="A133" s="42"/>
      <c r="B133" s="43"/>
      <c r="C133" s="44"/>
      <c r="D133" s="221" t="s">
        <v>164</v>
      </c>
      <c r="E133" s="44"/>
      <c r="F133" s="222" t="s">
        <v>217</v>
      </c>
      <c r="G133" s="44"/>
      <c r="H133" s="44"/>
      <c r="I133" s="223"/>
      <c r="J133" s="44"/>
      <c r="K133" s="44"/>
      <c r="L133" s="48"/>
      <c r="M133" s="224"/>
      <c r="N133" s="225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0" t="s">
        <v>164</v>
      </c>
      <c r="AU133" s="20" t="s">
        <v>88</v>
      </c>
    </row>
    <row r="134" s="2" customFormat="1" ht="16.5" customHeight="1">
      <c r="A134" s="42"/>
      <c r="B134" s="43"/>
      <c r="C134" s="208" t="s">
        <v>218</v>
      </c>
      <c r="D134" s="208" t="s">
        <v>158</v>
      </c>
      <c r="E134" s="209" t="s">
        <v>219</v>
      </c>
      <c r="F134" s="210" t="s">
        <v>220</v>
      </c>
      <c r="G134" s="211" t="s">
        <v>221</v>
      </c>
      <c r="H134" s="212">
        <v>112.502</v>
      </c>
      <c r="I134" s="213"/>
      <c r="J134" s="214">
        <f>ROUND(I134*H134,2)</f>
        <v>0</v>
      </c>
      <c r="K134" s="210" t="s">
        <v>32</v>
      </c>
      <c r="L134" s="48"/>
      <c r="M134" s="215" t="s">
        <v>32</v>
      </c>
      <c r="N134" s="216" t="s">
        <v>49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19" t="s">
        <v>162</v>
      </c>
      <c r="AT134" s="219" t="s">
        <v>158</v>
      </c>
      <c r="AU134" s="219" t="s">
        <v>88</v>
      </c>
      <c r="AY134" s="20" t="s">
        <v>156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86</v>
      </c>
      <c r="BK134" s="220">
        <f>ROUND(I134*H134,2)</f>
        <v>0</v>
      </c>
      <c r="BL134" s="20" t="s">
        <v>162</v>
      </c>
      <c r="BM134" s="219" t="s">
        <v>222</v>
      </c>
    </row>
    <row r="135" s="2" customFormat="1">
      <c r="A135" s="42"/>
      <c r="B135" s="43"/>
      <c r="C135" s="44"/>
      <c r="D135" s="221" t="s">
        <v>164</v>
      </c>
      <c r="E135" s="44"/>
      <c r="F135" s="222" t="s">
        <v>223</v>
      </c>
      <c r="G135" s="44"/>
      <c r="H135" s="44"/>
      <c r="I135" s="223"/>
      <c r="J135" s="44"/>
      <c r="K135" s="44"/>
      <c r="L135" s="48"/>
      <c r="M135" s="224"/>
      <c r="N135" s="225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164</v>
      </c>
      <c r="AU135" s="20" t="s">
        <v>88</v>
      </c>
    </row>
    <row r="136" s="14" customFormat="1">
      <c r="A136" s="14"/>
      <c r="B136" s="236"/>
      <c r="C136" s="237"/>
      <c r="D136" s="221" t="s">
        <v>166</v>
      </c>
      <c r="E136" s="238" t="s">
        <v>32</v>
      </c>
      <c r="F136" s="239" t="s">
        <v>224</v>
      </c>
      <c r="G136" s="237"/>
      <c r="H136" s="240">
        <v>112.502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166</v>
      </c>
      <c r="AU136" s="246" t="s">
        <v>88</v>
      </c>
      <c r="AV136" s="14" t="s">
        <v>88</v>
      </c>
      <c r="AW136" s="14" t="s">
        <v>39</v>
      </c>
      <c r="AX136" s="14" t="s">
        <v>86</v>
      </c>
      <c r="AY136" s="246" t="s">
        <v>156</v>
      </c>
    </row>
    <row r="137" s="2" customFormat="1" ht="16.5" customHeight="1">
      <c r="A137" s="42"/>
      <c r="B137" s="43"/>
      <c r="C137" s="208" t="s">
        <v>225</v>
      </c>
      <c r="D137" s="208" t="s">
        <v>158</v>
      </c>
      <c r="E137" s="209" t="s">
        <v>226</v>
      </c>
      <c r="F137" s="210" t="s">
        <v>227</v>
      </c>
      <c r="G137" s="211" t="s">
        <v>181</v>
      </c>
      <c r="H137" s="212">
        <v>75.001000000000005</v>
      </c>
      <c r="I137" s="213"/>
      <c r="J137" s="214">
        <f>ROUND(I137*H137,2)</f>
        <v>0</v>
      </c>
      <c r="K137" s="210" t="s">
        <v>32</v>
      </c>
      <c r="L137" s="48"/>
      <c r="M137" s="215" t="s">
        <v>32</v>
      </c>
      <c r="N137" s="216" t="s">
        <v>49</v>
      </c>
      <c r="O137" s="88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R137" s="219" t="s">
        <v>162</v>
      </c>
      <c r="AT137" s="219" t="s">
        <v>158</v>
      </c>
      <c r="AU137" s="219" t="s">
        <v>88</v>
      </c>
      <c r="AY137" s="20" t="s">
        <v>156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0" t="s">
        <v>86</v>
      </c>
      <c r="BK137" s="220">
        <f>ROUND(I137*H137,2)</f>
        <v>0</v>
      </c>
      <c r="BL137" s="20" t="s">
        <v>162</v>
      </c>
      <c r="BM137" s="219" t="s">
        <v>228</v>
      </c>
    </row>
    <row r="138" s="2" customFormat="1">
      <c r="A138" s="42"/>
      <c r="B138" s="43"/>
      <c r="C138" s="44"/>
      <c r="D138" s="221" t="s">
        <v>164</v>
      </c>
      <c r="E138" s="44"/>
      <c r="F138" s="222" t="s">
        <v>229</v>
      </c>
      <c r="G138" s="44"/>
      <c r="H138" s="44"/>
      <c r="I138" s="223"/>
      <c r="J138" s="44"/>
      <c r="K138" s="44"/>
      <c r="L138" s="48"/>
      <c r="M138" s="224"/>
      <c r="N138" s="225"/>
      <c r="O138" s="88"/>
      <c r="P138" s="88"/>
      <c r="Q138" s="88"/>
      <c r="R138" s="88"/>
      <c r="S138" s="88"/>
      <c r="T138" s="89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T138" s="20" t="s">
        <v>164</v>
      </c>
      <c r="AU138" s="20" t="s">
        <v>88</v>
      </c>
    </row>
    <row r="139" s="2" customFormat="1" ht="16.5" customHeight="1">
      <c r="A139" s="42"/>
      <c r="B139" s="43"/>
      <c r="C139" s="208" t="s">
        <v>230</v>
      </c>
      <c r="D139" s="208" t="s">
        <v>158</v>
      </c>
      <c r="E139" s="209" t="s">
        <v>231</v>
      </c>
      <c r="F139" s="210" t="s">
        <v>232</v>
      </c>
      <c r="G139" s="211" t="s">
        <v>181</v>
      </c>
      <c r="H139" s="212">
        <v>2.2280000000000002</v>
      </c>
      <c r="I139" s="213"/>
      <c r="J139" s="214">
        <f>ROUND(I139*H139,2)</f>
        <v>0</v>
      </c>
      <c r="K139" s="210" t="s">
        <v>32</v>
      </c>
      <c r="L139" s="48"/>
      <c r="M139" s="215" t="s">
        <v>32</v>
      </c>
      <c r="N139" s="216" t="s">
        <v>49</v>
      </c>
      <c r="O139" s="88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19" t="s">
        <v>162</v>
      </c>
      <c r="AT139" s="219" t="s">
        <v>158</v>
      </c>
      <c r="AU139" s="219" t="s">
        <v>88</v>
      </c>
      <c r="AY139" s="20" t="s">
        <v>156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86</v>
      </c>
      <c r="BK139" s="220">
        <f>ROUND(I139*H139,2)</f>
        <v>0</v>
      </c>
      <c r="BL139" s="20" t="s">
        <v>162</v>
      </c>
      <c r="BM139" s="219" t="s">
        <v>233</v>
      </c>
    </row>
    <row r="140" s="2" customFormat="1">
      <c r="A140" s="42"/>
      <c r="B140" s="43"/>
      <c r="C140" s="44"/>
      <c r="D140" s="221" t="s">
        <v>164</v>
      </c>
      <c r="E140" s="44"/>
      <c r="F140" s="222" t="s">
        <v>234</v>
      </c>
      <c r="G140" s="44"/>
      <c r="H140" s="44"/>
      <c r="I140" s="223"/>
      <c r="J140" s="44"/>
      <c r="K140" s="44"/>
      <c r="L140" s="48"/>
      <c r="M140" s="224"/>
      <c r="N140" s="225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164</v>
      </c>
      <c r="AU140" s="20" t="s">
        <v>88</v>
      </c>
    </row>
    <row r="141" s="13" customFormat="1">
      <c r="A141" s="13"/>
      <c r="B141" s="226"/>
      <c r="C141" s="227"/>
      <c r="D141" s="221" t="s">
        <v>166</v>
      </c>
      <c r="E141" s="228" t="s">
        <v>32</v>
      </c>
      <c r="F141" s="229" t="s">
        <v>235</v>
      </c>
      <c r="G141" s="227"/>
      <c r="H141" s="228" t="s">
        <v>32</v>
      </c>
      <c r="I141" s="230"/>
      <c r="J141" s="227"/>
      <c r="K141" s="227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166</v>
      </c>
      <c r="AU141" s="235" t="s">
        <v>88</v>
      </c>
      <c r="AV141" s="13" t="s">
        <v>86</v>
      </c>
      <c r="AW141" s="13" t="s">
        <v>39</v>
      </c>
      <c r="AX141" s="13" t="s">
        <v>78</v>
      </c>
      <c r="AY141" s="235" t="s">
        <v>156</v>
      </c>
    </row>
    <row r="142" s="14" customFormat="1">
      <c r="A142" s="14"/>
      <c r="B142" s="236"/>
      <c r="C142" s="237"/>
      <c r="D142" s="221" t="s">
        <v>166</v>
      </c>
      <c r="E142" s="238" t="s">
        <v>32</v>
      </c>
      <c r="F142" s="239" t="s">
        <v>236</v>
      </c>
      <c r="G142" s="237"/>
      <c r="H142" s="240">
        <v>3.6579999999999999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166</v>
      </c>
      <c r="AU142" s="246" t="s">
        <v>88</v>
      </c>
      <c r="AV142" s="14" t="s">
        <v>88</v>
      </c>
      <c r="AW142" s="14" t="s">
        <v>39</v>
      </c>
      <c r="AX142" s="14" t="s">
        <v>78</v>
      </c>
      <c r="AY142" s="246" t="s">
        <v>156</v>
      </c>
    </row>
    <row r="143" s="14" customFormat="1">
      <c r="A143" s="14"/>
      <c r="B143" s="236"/>
      <c r="C143" s="237"/>
      <c r="D143" s="221" t="s">
        <v>166</v>
      </c>
      <c r="E143" s="238" t="s">
        <v>32</v>
      </c>
      <c r="F143" s="239" t="s">
        <v>237</v>
      </c>
      <c r="G143" s="237"/>
      <c r="H143" s="240">
        <v>-1.4299999999999999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166</v>
      </c>
      <c r="AU143" s="246" t="s">
        <v>88</v>
      </c>
      <c r="AV143" s="14" t="s">
        <v>88</v>
      </c>
      <c r="AW143" s="14" t="s">
        <v>39</v>
      </c>
      <c r="AX143" s="14" t="s">
        <v>78</v>
      </c>
      <c r="AY143" s="246" t="s">
        <v>156</v>
      </c>
    </row>
    <row r="144" s="15" customFormat="1">
      <c r="A144" s="15"/>
      <c r="B144" s="247"/>
      <c r="C144" s="248"/>
      <c r="D144" s="221" t="s">
        <v>166</v>
      </c>
      <c r="E144" s="249" t="s">
        <v>32</v>
      </c>
      <c r="F144" s="250" t="s">
        <v>189</v>
      </c>
      <c r="G144" s="248"/>
      <c r="H144" s="251">
        <v>2.2279999999999998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7" t="s">
        <v>166</v>
      </c>
      <c r="AU144" s="257" t="s">
        <v>88</v>
      </c>
      <c r="AV144" s="15" t="s">
        <v>162</v>
      </c>
      <c r="AW144" s="15" t="s">
        <v>39</v>
      </c>
      <c r="AX144" s="15" t="s">
        <v>86</v>
      </c>
      <c r="AY144" s="257" t="s">
        <v>156</v>
      </c>
    </row>
    <row r="145" s="12" customFormat="1" ht="22.8" customHeight="1">
      <c r="A145" s="12"/>
      <c r="B145" s="192"/>
      <c r="C145" s="193"/>
      <c r="D145" s="194" t="s">
        <v>77</v>
      </c>
      <c r="E145" s="206" t="s">
        <v>88</v>
      </c>
      <c r="F145" s="206" t="s">
        <v>238</v>
      </c>
      <c r="G145" s="193"/>
      <c r="H145" s="193"/>
      <c r="I145" s="196"/>
      <c r="J145" s="207">
        <f>BK145</f>
        <v>0</v>
      </c>
      <c r="K145" s="193"/>
      <c r="L145" s="198"/>
      <c r="M145" s="199"/>
      <c r="N145" s="200"/>
      <c r="O145" s="200"/>
      <c r="P145" s="201">
        <f>SUM(P146:P209)</f>
        <v>0</v>
      </c>
      <c r="Q145" s="200"/>
      <c r="R145" s="201">
        <f>SUM(R146:R209)</f>
        <v>84.044710009999974</v>
      </c>
      <c r="S145" s="200"/>
      <c r="T145" s="202">
        <f>SUM(T146:T209)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3" t="s">
        <v>86</v>
      </c>
      <c r="AT145" s="204" t="s">
        <v>77</v>
      </c>
      <c r="AU145" s="204" t="s">
        <v>86</v>
      </c>
      <c r="AY145" s="203" t="s">
        <v>156</v>
      </c>
      <c r="BK145" s="205">
        <f>SUM(BK146:BK209)</f>
        <v>0</v>
      </c>
    </row>
    <row r="146" s="2" customFormat="1" ht="24.15" customHeight="1">
      <c r="A146" s="42"/>
      <c r="B146" s="43"/>
      <c r="C146" s="208" t="s">
        <v>239</v>
      </c>
      <c r="D146" s="208" t="s">
        <v>158</v>
      </c>
      <c r="E146" s="209" t="s">
        <v>240</v>
      </c>
      <c r="F146" s="210" t="s">
        <v>241</v>
      </c>
      <c r="G146" s="211" t="s">
        <v>242</v>
      </c>
      <c r="H146" s="212">
        <v>57.5</v>
      </c>
      <c r="I146" s="213"/>
      <c r="J146" s="214">
        <f>ROUND(I146*H146,2)</f>
        <v>0</v>
      </c>
      <c r="K146" s="210" t="s">
        <v>32</v>
      </c>
      <c r="L146" s="48"/>
      <c r="M146" s="215" t="s">
        <v>32</v>
      </c>
      <c r="N146" s="216" t="s">
        <v>49</v>
      </c>
      <c r="O146" s="88"/>
      <c r="P146" s="217">
        <f>O146*H146</f>
        <v>0</v>
      </c>
      <c r="Q146" s="217">
        <v>0.20449000000000001</v>
      </c>
      <c r="R146" s="217">
        <f>Q146*H146</f>
        <v>11.758175</v>
      </c>
      <c r="S146" s="217">
        <v>0</v>
      </c>
      <c r="T146" s="218">
        <f>S146*H146</f>
        <v>0</v>
      </c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R146" s="219" t="s">
        <v>162</v>
      </c>
      <c r="AT146" s="219" t="s">
        <v>158</v>
      </c>
      <c r="AU146" s="219" t="s">
        <v>88</v>
      </c>
      <c r="AY146" s="20" t="s">
        <v>156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20" t="s">
        <v>86</v>
      </c>
      <c r="BK146" s="220">
        <f>ROUND(I146*H146,2)</f>
        <v>0</v>
      </c>
      <c r="BL146" s="20" t="s">
        <v>162</v>
      </c>
      <c r="BM146" s="219" t="s">
        <v>243</v>
      </c>
    </row>
    <row r="147" s="2" customFormat="1">
      <c r="A147" s="42"/>
      <c r="B147" s="43"/>
      <c r="C147" s="44"/>
      <c r="D147" s="221" t="s">
        <v>164</v>
      </c>
      <c r="E147" s="44"/>
      <c r="F147" s="222" t="s">
        <v>244</v>
      </c>
      <c r="G147" s="44"/>
      <c r="H147" s="44"/>
      <c r="I147" s="223"/>
      <c r="J147" s="44"/>
      <c r="K147" s="44"/>
      <c r="L147" s="48"/>
      <c r="M147" s="224"/>
      <c r="N147" s="225"/>
      <c r="O147" s="88"/>
      <c r="P147" s="88"/>
      <c r="Q147" s="88"/>
      <c r="R147" s="88"/>
      <c r="S147" s="88"/>
      <c r="T147" s="89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T147" s="20" t="s">
        <v>164</v>
      </c>
      <c r="AU147" s="20" t="s">
        <v>88</v>
      </c>
    </row>
    <row r="148" s="13" customFormat="1">
      <c r="A148" s="13"/>
      <c r="B148" s="226"/>
      <c r="C148" s="227"/>
      <c r="D148" s="221" t="s">
        <v>166</v>
      </c>
      <c r="E148" s="228" t="s">
        <v>32</v>
      </c>
      <c r="F148" s="229" t="s">
        <v>245</v>
      </c>
      <c r="G148" s="227"/>
      <c r="H148" s="228" t="s">
        <v>32</v>
      </c>
      <c r="I148" s="230"/>
      <c r="J148" s="227"/>
      <c r="K148" s="227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166</v>
      </c>
      <c r="AU148" s="235" t="s">
        <v>88</v>
      </c>
      <c r="AV148" s="13" t="s">
        <v>86</v>
      </c>
      <c r="AW148" s="13" t="s">
        <v>39</v>
      </c>
      <c r="AX148" s="13" t="s">
        <v>78</v>
      </c>
      <c r="AY148" s="235" t="s">
        <v>156</v>
      </c>
    </row>
    <row r="149" s="13" customFormat="1">
      <c r="A149" s="13"/>
      <c r="B149" s="226"/>
      <c r="C149" s="227"/>
      <c r="D149" s="221" t="s">
        <v>166</v>
      </c>
      <c r="E149" s="228" t="s">
        <v>32</v>
      </c>
      <c r="F149" s="229" t="s">
        <v>246</v>
      </c>
      <c r="G149" s="227"/>
      <c r="H149" s="228" t="s">
        <v>32</v>
      </c>
      <c r="I149" s="230"/>
      <c r="J149" s="227"/>
      <c r="K149" s="227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166</v>
      </c>
      <c r="AU149" s="235" t="s">
        <v>88</v>
      </c>
      <c r="AV149" s="13" t="s">
        <v>86</v>
      </c>
      <c r="AW149" s="13" t="s">
        <v>39</v>
      </c>
      <c r="AX149" s="13" t="s">
        <v>78</v>
      </c>
      <c r="AY149" s="235" t="s">
        <v>156</v>
      </c>
    </row>
    <row r="150" s="14" customFormat="1">
      <c r="A150" s="14"/>
      <c r="B150" s="236"/>
      <c r="C150" s="237"/>
      <c r="D150" s="221" t="s">
        <v>166</v>
      </c>
      <c r="E150" s="238" t="s">
        <v>32</v>
      </c>
      <c r="F150" s="239" t="s">
        <v>247</v>
      </c>
      <c r="G150" s="237"/>
      <c r="H150" s="240">
        <v>54.5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166</v>
      </c>
      <c r="AU150" s="246" t="s">
        <v>88</v>
      </c>
      <c r="AV150" s="14" t="s">
        <v>88</v>
      </c>
      <c r="AW150" s="14" t="s">
        <v>39</v>
      </c>
      <c r="AX150" s="14" t="s">
        <v>78</v>
      </c>
      <c r="AY150" s="246" t="s">
        <v>156</v>
      </c>
    </row>
    <row r="151" s="13" customFormat="1">
      <c r="A151" s="13"/>
      <c r="B151" s="226"/>
      <c r="C151" s="227"/>
      <c r="D151" s="221" t="s">
        <v>166</v>
      </c>
      <c r="E151" s="228" t="s">
        <v>32</v>
      </c>
      <c r="F151" s="229" t="s">
        <v>248</v>
      </c>
      <c r="G151" s="227"/>
      <c r="H151" s="228" t="s">
        <v>32</v>
      </c>
      <c r="I151" s="230"/>
      <c r="J151" s="227"/>
      <c r="K151" s="227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166</v>
      </c>
      <c r="AU151" s="235" t="s">
        <v>88</v>
      </c>
      <c r="AV151" s="13" t="s">
        <v>86</v>
      </c>
      <c r="AW151" s="13" t="s">
        <v>39</v>
      </c>
      <c r="AX151" s="13" t="s">
        <v>78</v>
      </c>
      <c r="AY151" s="235" t="s">
        <v>156</v>
      </c>
    </row>
    <row r="152" s="14" customFormat="1">
      <c r="A152" s="14"/>
      <c r="B152" s="236"/>
      <c r="C152" s="237"/>
      <c r="D152" s="221" t="s">
        <v>166</v>
      </c>
      <c r="E152" s="238" t="s">
        <v>32</v>
      </c>
      <c r="F152" s="239" t="s">
        <v>249</v>
      </c>
      <c r="G152" s="237"/>
      <c r="H152" s="240">
        <v>3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166</v>
      </c>
      <c r="AU152" s="246" t="s">
        <v>88</v>
      </c>
      <c r="AV152" s="14" t="s">
        <v>88</v>
      </c>
      <c r="AW152" s="14" t="s">
        <v>39</v>
      </c>
      <c r="AX152" s="14" t="s">
        <v>78</v>
      </c>
      <c r="AY152" s="246" t="s">
        <v>156</v>
      </c>
    </row>
    <row r="153" s="15" customFormat="1">
      <c r="A153" s="15"/>
      <c r="B153" s="247"/>
      <c r="C153" s="248"/>
      <c r="D153" s="221" t="s">
        <v>166</v>
      </c>
      <c r="E153" s="249" t="s">
        <v>32</v>
      </c>
      <c r="F153" s="250" t="s">
        <v>189</v>
      </c>
      <c r="G153" s="248"/>
      <c r="H153" s="251">
        <v>57.5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7" t="s">
        <v>166</v>
      </c>
      <c r="AU153" s="257" t="s">
        <v>88</v>
      </c>
      <c r="AV153" s="15" t="s">
        <v>162</v>
      </c>
      <c r="AW153" s="15" t="s">
        <v>39</v>
      </c>
      <c r="AX153" s="15" t="s">
        <v>86</v>
      </c>
      <c r="AY153" s="257" t="s">
        <v>156</v>
      </c>
    </row>
    <row r="154" s="2" customFormat="1" ht="16.5" customHeight="1">
      <c r="A154" s="42"/>
      <c r="B154" s="43"/>
      <c r="C154" s="208" t="s">
        <v>250</v>
      </c>
      <c r="D154" s="208" t="s">
        <v>158</v>
      </c>
      <c r="E154" s="209" t="s">
        <v>251</v>
      </c>
      <c r="F154" s="210" t="s">
        <v>252</v>
      </c>
      <c r="G154" s="211" t="s">
        <v>181</v>
      </c>
      <c r="H154" s="212">
        <v>3.629</v>
      </c>
      <c r="I154" s="213"/>
      <c r="J154" s="214">
        <f>ROUND(I154*H154,2)</f>
        <v>0</v>
      </c>
      <c r="K154" s="210" t="s">
        <v>32</v>
      </c>
      <c r="L154" s="48"/>
      <c r="M154" s="215" t="s">
        <v>32</v>
      </c>
      <c r="N154" s="216" t="s">
        <v>49</v>
      </c>
      <c r="O154" s="88"/>
      <c r="P154" s="217">
        <f>O154*H154</f>
        <v>0</v>
      </c>
      <c r="Q154" s="217">
        <v>2.1600000000000001</v>
      </c>
      <c r="R154" s="217">
        <f>Q154*H154</f>
        <v>7.8386400000000007</v>
      </c>
      <c r="S154" s="217">
        <v>0</v>
      </c>
      <c r="T154" s="218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19" t="s">
        <v>162</v>
      </c>
      <c r="AT154" s="219" t="s">
        <v>158</v>
      </c>
      <c r="AU154" s="219" t="s">
        <v>88</v>
      </c>
      <c r="AY154" s="20" t="s">
        <v>156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86</v>
      </c>
      <c r="BK154" s="220">
        <f>ROUND(I154*H154,2)</f>
        <v>0</v>
      </c>
      <c r="BL154" s="20" t="s">
        <v>162</v>
      </c>
      <c r="BM154" s="219" t="s">
        <v>253</v>
      </c>
    </row>
    <row r="155" s="2" customFormat="1">
      <c r="A155" s="42"/>
      <c r="B155" s="43"/>
      <c r="C155" s="44"/>
      <c r="D155" s="221" t="s">
        <v>164</v>
      </c>
      <c r="E155" s="44"/>
      <c r="F155" s="222" t="s">
        <v>254</v>
      </c>
      <c r="G155" s="44"/>
      <c r="H155" s="44"/>
      <c r="I155" s="223"/>
      <c r="J155" s="44"/>
      <c r="K155" s="44"/>
      <c r="L155" s="48"/>
      <c r="M155" s="224"/>
      <c r="N155" s="225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164</v>
      </c>
      <c r="AU155" s="20" t="s">
        <v>88</v>
      </c>
    </row>
    <row r="156" s="13" customFormat="1">
      <c r="A156" s="13"/>
      <c r="B156" s="226"/>
      <c r="C156" s="227"/>
      <c r="D156" s="221" t="s">
        <v>166</v>
      </c>
      <c r="E156" s="228" t="s">
        <v>32</v>
      </c>
      <c r="F156" s="229" t="s">
        <v>255</v>
      </c>
      <c r="G156" s="227"/>
      <c r="H156" s="228" t="s">
        <v>32</v>
      </c>
      <c r="I156" s="230"/>
      <c r="J156" s="227"/>
      <c r="K156" s="227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166</v>
      </c>
      <c r="AU156" s="235" t="s">
        <v>88</v>
      </c>
      <c r="AV156" s="13" t="s">
        <v>86</v>
      </c>
      <c r="AW156" s="13" t="s">
        <v>39</v>
      </c>
      <c r="AX156" s="13" t="s">
        <v>78</v>
      </c>
      <c r="AY156" s="235" t="s">
        <v>156</v>
      </c>
    </row>
    <row r="157" s="14" customFormat="1">
      <c r="A157" s="14"/>
      <c r="B157" s="236"/>
      <c r="C157" s="237"/>
      <c r="D157" s="221" t="s">
        <v>166</v>
      </c>
      <c r="E157" s="238" t="s">
        <v>32</v>
      </c>
      <c r="F157" s="239" t="s">
        <v>256</v>
      </c>
      <c r="G157" s="237"/>
      <c r="H157" s="240">
        <v>2.5750000000000002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166</v>
      </c>
      <c r="AU157" s="246" t="s">
        <v>88</v>
      </c>
      <c r="AV157" s="14" t="s">
        <v>88</v>
      </c>
      <c r="AW157" s="14" t="s">
        <v>39</v>
      </c>
      <c r="AX157" s="14" t="s">
        <v>78</v>
      </c>
      <c r="AY157" s="246" t="s">
        <v>156</v>
      </c>
    </row>
    <row r="158" s="13" customFormat="1">
      <c r="A158" s="13"/>
      <c r="B158" s="226"/>
      <c r="C158" s="227"/>
      <c r="D158" s="221" t="s">
        <v>166</v>
      </c>
      <c r="E158" s="228" t="s">
        <v>32</v>
      </c>
      <c r="F158" s="229" t="s">
        <v>257</v>
      </c>
      <c r="G158" s="227"/>
      <c r="H158" s="228" t="s">
        <v>32</v>
      </c>
      <c r="I158" s="230"/>
      <c r="J158" s="227"/>
      <c r="K158" s="227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166</v>
      </c>
      <c r="AU158" s="235" t="s">
        <v>88</v>
      </c>
      <c r="AV158" s="13" t="s">
        <v>86</v>
      </c>
      <c r="AW158" s="13" t="s">
        <v>39</v>
      </c>
      <c r="AX158" s="13" t="s">
        <v>78</v>
      </c>
      <c r="AY158" s="235" t="s">
        <v>156</v>
      </c>
    </row>
    <row r="159" s="14" customFormat="1">
      <c r="A159" s="14"/>
      <c r="B159" s="236"/>
      <c r="C159" s="237"/>
      <c r="D159" s="221" t="s">
        <v>166</v>
      </c>
      <c r="E159" s="238" t="s">
        <v>32</v>
      </c>
      <c r="F159" s="239" t="s">
        <v>258</v>
      </c>
      <c r="G159" s="237"/>
      <c r="H159" s="240">
        <v>0.104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166</v>
      </c>
      <c r="AU159" s="246" t="s">
        <v>88</v>
      </c>
      <c r="AV159" s="14" t="s">
        <v>88</v>
      </c>
      <c r="AW159" s="14" t="s">
        <v>39</v>
      </c>
      <c r="AX159" s="14" t="s">
        <v>78</v>
      </c>
      <c r="AY159" s="246" t="s">
        <v>156</v>
      </c>
    </row>
    <row r="160" s="13" customFormat="1">
      <c r="A160" s="13"/>
      <c r="B160" s="226"/>
      <c r="C160" s="227"/>
      <c r="D160" s="221" t="s">
        <v>166</v>
      </c>
      <c r="E160" s="228" t="s">
        <v>32</v>
      </c>
      <c r="F160" s="229" t="s">
        <v>259</v>
      </c>
      <c r="G160" s="227"/>
      <c r="H160" s="228" t="s">
        <v>32</v>
      </c>
      <c r="I160" s="230"/>
      <c r="J160" s="227"/>
      <c r="K160" s="227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166</v>
      </c>
      <c r="AU160" s="235" t="s">
        <v>88</v>
      </c>
      <c r="AV160" s="13" t="s">
        <v>86</v>
      </c>
      <c r="AW160" s="13" t="s">
        <v>39</v>
      </c>
      <c r="AX160" s="13" t="s">
        <v>78</v>
      </c>
      <c r="AY160" s="235" t="s">
        <v>156</v>
      </c>
    </row>
    <row r="161" s="14" customFormat="1">
      <c r="A161" s="14"/>
      <c r="B161" s="236"/>
      <c r="C161" s="237"/>
      <c r="D161" s="221" t="s">
        <v>166</v>
      </c>
      <c r="E161" s="238" t="s">
        <v>32</v>
      </c>
      <c r="F161" s="239" t="s">
        <v>260</v>
      </c>
      <c r="G161" s="237"/>
      <c r="H161" s="240">
        <v>0.94999999999999996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166</v>
      </c>
      <c r="AU161" s="246" t="s">
        <v>88</v>
      </c>
      <c r="AV161" s="14" t="s">
        <v>88</v>
      </c>
      <c r="AW161" s="14" t="s">
        <v>39</v>
      </c>
      <c r="AX161" s="14" t="s">
        <v>78</v>
      </c>
      <c r="AY161" s="246" t="s">
        <v>156</v>
      </c>
    </row>
    <row r="162" s="15" customFormat="1">
      <c r="A162" s="15"/>
      <c r="B162" s="247"/>
      <c r="C162" s="248"/>
      <c r="D162" s="221" t="s">
        <v>166</v>
      </c>
      <c r="E162" s="249" t="s">
        <v>32</v>
      </c>
      <c r="F162" s="250" t="s">
        <v>189</v>
      </c>
      <c r="G162" s="248"/>
      <c r="H162" s="251">
        <v>3.6290000000000004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7" t="s">
        <v>166</v>
      </c>
      <c r="AU162" s="257" t="s">
        <v>88</v>
      </c>
      <c r="AV162" s="15" t="s">
        <v>162</v>
      </c>
      <c r="AW162" s="15" t="s">
        <v>39</v>
      </c>
      <c r="AX162" s="15" t="s">
        <v>86</v>
      </c>
      <c r="AY162" s="257" t="s">
        <v>156</v>
      </c>
    </row>
    <row r="163" s="2" customFormat="1" ht="16.5" customHeight="1">
      <c r="A163" s="42"/>
      <c r="B163" s="43"/>
      <c r="C163" s="208" t="s">
        <v>8</v>
      </c>
      <c r="D163" s="208" t="s">
        <v>158</v>
      </c>
      <c r="E163" s="209" t="s">
        <v>261</v>
      </c>
      <c r="F163" s="210" t="s">
        <v>262</v>
      </c>
      <c r="G163" s="211" t="s">
        <v>181</v>
      </c>
      <c r="H163" s="212">
        <v>16.550999999999998</v>
      </c>
      <c r="I163" s="213"/>
      <c r="J163" s="214">
        <f>ROUND(I163*H163,2)</f>
        <v>0</v>
      </c>
      <c r="K163" s="210" t="s">
        <v>32</v>
      </c>
      <c r="L163" s="48"/>
      <c r="M163" s="215" t="s">
        <v>32</v>
      </c>
      <c r="N163" s="216" t="s">
        <v>49</v>
      </c>
      <c r="O163" s="88"/>
      <c r="P163" s="217">
        <f>O163*H163</f>
        <v>0</v>
      </c>
      <c r="Q163" s="217">
        <v>2.5018699999999998</v>
      </c>
      <c r="R163" s="217">
        <f>Q163*H163</f>
        <v>41.40845036999999</v>
      </c>
      <c r="S163" s="217">
        <v>0</v>
      </c>
      <c r="T163" s="218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19" t="s">
        <v>162</v>
      </c>
      <c r="AT163" s="219" t="s">
        <v>158</v>
      </c>
      <c r="AU163" s="219" t="s">
        <v>88</v>
      </c>
      <c r="AY163" s="20" t="s">
        <v>156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86</v>
      </c>
      <c r="BK163" s="220">
        <f>ROUND(I163*H163,2)</f>
        <v>0</v>
      </c>
      <c r="BL163" s="20" t="s">
        <v>162</v>
      </c>
      <c r="BM163" s="219" t="s">
        <v>263</v>
      </c>
    </row>
    <row r="164" s="2" customFormat="1">
      <c r="A164" s="42"/>
      <c r="B164" s="43"/>
      <c r="C164" s="44"/>
      <c r="D164" s="221" t="s">
        <v>164</v>
      </c>
      <c r="E164" s="44"/>
      <c r="F164" s="222" t="s">
        <v>264</v>
      </c>
      <c r="G164" s="44"/>
      <c r="H164" s="44"/>
      <c r="I164" s="223"/>
      <c r="J164" s="44"/>
      <c r="K164" s="44"/>
      <c r="L164" s="48"/>
      <c r="M164" s="224"/>
      <c r="N164" s="225"/>
      <c r="O164" s="88"/>
      <c r="P164" s="88"/>
      <c r="Q164" s="88"/>
      <c r="R164" s="88"/>
      <c r="S164" s="88"/>
      <c r="T164" s="89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T164" s="20" t="s">
        <v>164</v>
      </c>
      <c r="AU164" s="20" t="s">
        <v>88</v>
      </c>
    </row>
    <row r="165" s="13" customFormat="1">
      <c r="A165" s="13"/>
      <c r="B165" s="226"/>
      <c r="C165" s="227"/>
      <c r="D165" s="221" t="s">
        <v>166</v>
      </c>
      <c r="E165" s="228" t="s">
        <v>32</v>
      </c>
      <c r="F165" s="229" t="s">
        <v>255</v>
      </c>
      <c r="G165" s="227"/>
      <c r="H165" s="228" t="s">
        <v>32</v>
      </c>
      <c r="I165" s="230"/>
      <c r="J165" s="227"/>
      <c r="K165" s="227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166</v>
      </c>
      <c r="AU165" s="235" t="s">
        <v>88</v>
      </c>
      <c r="AV165" s="13" t="s">
        <v>86</v>
      </c>
      <c r="AW165" s="13" t="s">
        <v>39</v>
      </c>
      <c r="AX165" s="13" t="s">
        <v>78</v>
      </c>
      <c r="AY165" s="235" t="s">
        <v>156</v>
      </c>
    </row>
    <row r="166" s="14" customFormat="1">
      <c r="A166" s="14"/>
      <c r="B166" s="236"/>
      <c r="C166" s="237"/>
      <c r="D166" s="221" t="s">
        <v>166</v>
      </c>
      <c r="E166" s="238" t="s">
        <v>32</v>
      </c>
      <c r="F166" s="239" t="s">
        <v>265</v>
      </c>
      <c r="G166" s="237"/>
      <c r="H166" s="240">
        <v>3.863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166</v>
      </c>
      <c r="AU166" s="246" t="s">
        <v>88</v>
      </c>
      <c r="AV166" s="14" t="s">
        <v>88</v>
      </c>
      <c r="AW166" s="14" t="s">
        <v>39</v>
      </c>
      <c r="AX166" s="14" t="s">
        <v>78</v>
      </c>
      <c r="AY166" s="246" t="s">
        <v>156</v>
      </c>
    </row>
    <row r="167" s="13" customFormat="1">
      <c r="A167" s="13"/>
      <c r="B167" s="226"/>
      <c r="C167" s="227"/>
      <c r="D167" s="221" t="s">
        <v>166</v>
      </c>
      <c r="E167" s="228" t="s">
        <v>32</v>
      </c>
      <c r="F167" s="229" t="s">
        <v>257</v>
      </c>
      <c r="G167" s="227"/>
      <c r="H167" s="228" t="s">
        <v>32</v>
      </c>
      <c r="I167" s="230"/>
      <c r="J167" s="227"/>
      <c r="K167" s="227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166</v>
      </c>
      <c r="AU167" s="235" t="s">
        <v>88</v>
      </c>
      <c r="AV167" s="13" t="s">
        <v>86</v>
      </c>
      <c r="AW167" s="13" t="s">
        <v>39</v>
      </c>
      <c r="AX167" s="13" t="s">
        <v>78</v>
      </c>
      <c r="AY167" s="235" t="s">
        <v>156</v>
      </c>
    </row>
    <row r="168" s="14" customFormat="1">
      <c r="A168" s="14"/>
      <c r="B168" s="236"/>
      <c r="C168" s="237"/>
      <c r="D168" s="221" t="s">
        <v>166</v>
      </c>
      <c r="E168" s="238" t="s">
        <v>32</v>
      </c>
      <c r="F168" s="239" t="s">
        <v>266</v>
      </c>
      <c r="G168" s="237"/>
      <c r="H168" s="240">
        <v>0.156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166</v>
      </c>
      <c r="AU168" s="246" t="s">
        <v>88</v>
      </c>
      <c r="AV168" s="14" t="s">
        <v>88</v>
      </c>
      <c r="AW168" s="14" t="s">
        <v>39</v>
      </c>
      <c r="AX168" s="14" t="s">
        <v>78</v>
      </c>
      <c r="AY168" s="246" t="s">
        <v>156</v>
      </c>
    </row>
    <row r="169" s="13" customFormat="1">
      <c r="A169" s="13"/>
      <c r="B169" s="226"/>
      <c r="C169" s="227"/>
      <c r="D169" s="221" t="s">
        <v>166</v>
      </c>
      <c r="E169" s="228" t="s">
        <v>32</v>
      </c>
      <c r="F169" s="229" t="s">
        <v>267</v>
      </c>
      <c r="G169" s="227"/>
      <c r="H169" s="228" t="s">
        <v>32</v>
      </c>
      <c r="I169" s="230"/>
      <c r="J169" s="227"/>
      <c r="K169" s="227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166</v>
      </c>
      <c r="AU169" s="235" t="s">
        <v>88</v>
      </c>
      <c r="AV169" s="13" t="s">
        <v>86</v>
      </c>
      <c r="AW169" s="13" t="s">
        <v>39</v>
      </c>
      <c r="AX169" s="13" t="s">
        <v>78</v>
      </c>
      <c r="AY169" s="235" t="s">
        <v>156</v>
      </c>
    </row>
    <row r="170" s="14" customFormat="1">
      <c r="A170" s="14"/>
      <c r="B170" s="236"/>
      <c r="C170" s="237"/>
      <c r="D170" s="221" t="s">
        <v>166</v>
      </c>
      <c r="E170" s="238" t="s">
        <v>32</v>
      </c>
      <c r="F170" s="239" t="s">
        <v>268</v>
      </c>
      <c r="G170" s="237"/>
      <c r="H170" s="240">
        <v>1.425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166</v>
      </c>
      <c r="AU170" s="246" t="s">
        <v>88</v>
      </c>
      <c r="AV170" s="14" t="s">
        <v>88</v>
      </c>
      <c r="AW170" s="14" t="s">
        <v>39</v>
      </c>
      <c r="AX170" s="14" t="s">
        <v>78</v>
      </c>
      <c r="AY170" s="246" t="s">
        <v>156</v>
      </c>
    </row>
    <row r="171" s="16" customFormat="1">
      <c r="A171" s="16"/>
      <c r="B171" s="258"/>
      <c r="C171" s="259"/>
      <c r="D171" s="221" t="s">
        <v>166</v>
      </c>
      <c r="E171" s="260" t="s">
        <v>32</v>
      </c>
      <c r="F171" s="261" t="s">
        <v>269</v>
      </c>
      <c r="G171" s="259"/>
      <c r="H171" s="262">
        <v>5.444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68" t="s">
        <v>166</v>
      </c>
      <c r="AU171" s="268" t="s">
        <v>88</v>
      </c>
      <c r="AV171" s="16" t="s">
        <v>173</v>
      </c>
      <c r="AW171" s="16" t="s">
        <v>39</v>
      </c>
      <c r="AX171" s="16" t="s">
        <v>78</v>
      </c>
      <c r="AY171" s="268" t="s">
        <v>156</v>
      </c>
    </row>
    <row r="172" s="13" customFormat="1">
      <c r="A172" s="13"/>
      <c r="B172" s="226"/>
      <c r="C172" s="227"/>
      <c r="D172" s="221" t="s">
        <v>166</v>
      </c>
      <c r="E172" s="228" t="s">
        <v>32</v>
      </c>
      <c r="F172" s="229" t="s">
        <v>270</v>
      </c>
      <c r="G172" s="227"/>
      <c r="H172" s="228" t="s">
        <v>32</v>
      </c>
      <c r="I172" s="230"/>
      <c r="J172" s="227"/>
      <c r="K172" s="227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166</v>
      </c>
      <c r="AU172" s="235" t="s">
        <v>88</v>
      </c>
      <c r="AV172" s="13" t="s">
        <v>86</v>
      </c>
      <c r="AW172" s="13" t="s">
        <v>39</v>
      </c>
      <c r="AX172" s="13" t="s">
        <v>78</v>
      </c>
      <c r="AY172" s="235" t="s">
        <v>156</v>
      </c>
    </row>
    <row r="173" s="14" customFormat="1">
      <c r="A173" s="14"/>
      <c r="B173" s="236"/>
      <c r="C173" s="237"/>
      <c r="D173" s="221" t="s">
        <v>166</v>
      </c>
      <c r="E173" s="238" t="s">
        <v>32</v>
      </c>
      <c r="F173" s="239" t="s">
        <v>271</v>
      </c>
      <c r="G173" s="237"/>
      <c r="H173" s="240">
        <v>0.121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166</v>
      </c>
      <c r="AU173" s="246" t="s">
        <v>88</v>
      </c>
      <c r="AV173" s="14" t="s">
        <v>88</v>
      </c>
      <c r="AW173" s="14" t="s">
        <v>39</v>
      </c>
      <c r="AX173" s="14" t="s">
        <v>78</v>
      </c>
      <c r="AY173" s="246" t="s">
        <v>156</v>
      </c>
    </row>
    <row r="174" s="13" customFormat="1">
      <c r="A174" s="13"/>
      <c r="B174" s="226"/>
      <c r="C174" s="227"/>
      <c r="D174" s="221" t="s">
        <v>166</v>
      </c>
      <c r="E174" s="228" t="s">
        <v>32</v>
      </c>
      <c r="F174" s="229" t="s">
        <v>272</v>
      </c>
      <c r="G174" s="227"/>
      <c r="H174" s="228" t="s">
        <v>32</v>
      </c>
      <c r="I174" s="230"/>
      <c r="J174" s="227"/>
      <c r="K174" s="227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166</v>
      </c>
      <c r="AU174" s="235" t="s">
        <v>88</v>
      </c>
      <c r="AV174" s="13" t="s">
        <v>86</v>
      </c>
      <c r="AW174" s="13" t="s">
        <v>39</v>
      </c>
      <c r="AX174" s="13" t="s">
        <v>78</v>
      </c>
      <c r="AY174" s="235" t="s">
        <v>156</v>
      </c>
    </row>
    <row r="175" s="14" customFormat="1">
      <c r="A175" s="14"/>
      <c r="B175" s="236"/>
      <c r="C175" s="237"/>
      <c r="D175" s="221" t="s">
        <v>166</v>
      </c>
      <c r="E175" s="238" t="s">
        <v>32</v>
      </c>
      <c r="F175" s="239" t="s">
        <v>273</v>
      </c>
      <c r="G175" s="237"/>
      <c r="H175" s="240">
        <v>10.986000000000001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166</v>
      </c>
      <c r="AU175" s="246" t="s">
        <v>88</v>
      </c>
      <c r="AV175" s="14" t="s">
        <v>88</v>
      </c>
      <c r="AW175" s="14" t="s">
        <v>39</v>
      </c>
      <c r="AX175" s="14" t="s">
        <v>78</v>
      </c>
      <c r="AY175" s="246" t="s">
        <v>156</v>
      </c>
    </row>
    <row r="176" s="15" customFormat="1">
      <c r="A176" s="15"/>
      <c r="B176" s="247"/>
      <c r="C176" s="248"/>
      <c r="D176" s="221" t="s">
        <v>166</v>
      </c>
      <c r="E176" s="249" t="s">
        <v>32</v>
      </c>
      <c r="F176" s="250" t="s">
        <v>189</v>
      </c>
      <c r="G176" s="248"/>
      <c r="H176" s="251">
        <v>16.551000000000002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7" t="s">
        <v>166</v>
      </c>
      <c r="AU176" s="257" t="s">
        <v>88</v>
      </c>
      <c r="AV176" s="15" t="s">
        <v>162</v>
      </c>
      <c r="AW176" s="15" t="s">
        <v>39</v>
      </c>
      <c r="AX176" s="15" t="s">
        <v>86</v>
      </c>
      <c r="AY176" s="257" t="s">
        <v>156</v>
      </c>
    </row>
    <row r="177" s="2" customFormat="1" ht="16.5" customHeight="1">
      <c r="A177" s="42"/>
      <c r="B177" s="43"/>
      <c r="C177" s="208" t="s">
        <v>274</v>
      </c>
      <c r="D177" s="208" t="s">
        <v>158</v>
      </c>
      <c r="E177" s="209" t="s">
        <v>275</v>
      </c>
      <c r="F177" s="210" t="s">
        <v>276</v>
      </c>
      <c r="G177" s="211" t="s">
        <v>221</v>
      </c>
      <c r="H177" s="212">
        <v>2.7709999999999999</v>
      </c>
      <c r="I177" s="213"/>
      <c r="J177" s="214">
        <f>ROUND(I177*H177,2)</f>
        <v>0</v>
      </c>
      <c r="K177" s="210" t="s">
        <v>32</v>
      </c>
      <c r="L177" s="48"/>
      <c r="M177" s="215" t="s">
        <v>32</v>
      </c>
      <c r="N177" s="216" t="s">
        <v>49</v>
      </c>
      <c r="O177" s="88"/>
      <c r="P177" s="217">
        <f>O177*H177</f>
        <v>0</v>
      </c>
      <c r="Q177" s="217">
        <v>1.06277</v>
      </c>
      <c r="R177" s="217">
        <f>Q177*H177</f>
        <v>2.94493567</v>
      </c>
      <c r="S177" s="217">
        <v>0</v>
      </c>
      <c r="T177" s="218">
        <f>S177*H177</f>
        <v>0</v>
      </c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R177" s="219" t="s">
        <v>162</v>
      </c>
      <c r="AT177" s="219" t="s">
        <v>158</v>
      </c>
      <c r="AU177" s="219" t="s">
        <v>88</v>
      </c>
      <c r="AY177" s="20" t="s">
        <v>156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20" t="s">
        <v>86</v>
      </c>
      <c r="BK177" s="220">
        <f>ROUND(I177*H177,2)</f>
        <v>0</v>
      </c>
      <c r="BL177" s="20" t="s">
        <v>162</v>
      </c>
      <c r="BM177" s="219" t="s">
        <v>277</v>
      </c>
    </row>
    <row r="178" s="2" customFormat="1">
      <c r="A178" s="42"/>
      <c r="B178" s="43"/>
      <c r="C178" s="44"/>
      <c r="D178" s="221" t="s">
        <v>164</v>
      </c>
      <c r="E178" s="44"/>
      <c r="F178" s="222" t="s">
        <v>278</v>
      </c>
      <c r="G178" s="44"/>
      <c r="H178" s="44"/>
      <c r="I178" s="223"/>
      <c r="J178" s="44"/>
      <c r="K178" s="44"/>
      <c r="L178" s="48"/>
      <c r="M178" s="224"/>
      <c r="N178" s="225"/>
      <c r="O178" s="88"/>
      <c r="P178" s="88"/>
      <c r="Q178" s="88"/>
      <c r="R178" s="88"/>
      <c r="S178" s="88"/>
      <c r="T178" s="89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T178" s="20" t="s">
        <v>164</v>
      </c>
      <c r="AU178" s="20" t="s">
        <v>88</v>
      </c>
    </row>
    <row r="179" s="13" customFormat="1">
      <c r="A179" s="13"/>
      <c r="B179" s="226"/>
      <c r="C179" s="227"/>
      <c r="D179" s="221" t="s">
        <v>166</v>
      </c>
      <c r="E179" s="228" t="s">
        <v>32</v>
      </c>
      <c r="F179" s="229" t="s">
        <v>255</v>
      </c>
      <c r="G179" s="227"/>
      <c r="H179" s="228" t="s">
        <v>32</v>
      </c>
      <c r="I179" s="230"/>
      <c r="J179" s="227"/>
      <c r="K179" s="227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166</v>
      </c>
      <c r="AU179" s="235" t="s">
        <v>88</v>
      </c>
      <c r="AV179" s="13" t="s">
        <v>86</v>
      </c>
      <c r="AW179" s="13" t="s">
        <v>39</v>
      </c>
      <c r="AX179" s="13" t="s">
        <v>78</v>
      </c>
      <c r="AY179" s="235" t="s">
        <v>156</v>
      </c>
    </row>
    <row r="180" s="14" customFormat="1">
      <c r="A180" s="14"/>
      <c r="B180" s="236"/>
      <c r="C180" s="237"/>
      <c r="D180" s="221" t="s">
        <v>166</v>
      </c>
      <c r="E180" s="238" t="s">
        <v>32</v>
      </c>
      <c r="F180" s="239" t="s">
        <v>279</v>
      </c>
      <c r="G180" s="237"/>
      <c r="H180" s="240">
        <v>0.48799999999999999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166</v>
      </c>
      <c r="AU180" s="246" t="s">
        <v>88</v>
      </c>
      <c r="AV180" s="14" t="s">
        <v>88</v>
      </c>
      <c r="AW180" s="14" t="s">
        <v>39</v>
      </c>
      <c r="AX180" s="14" t="s">
        <v>78</v>
      </c>
      <c r="AY180" s="246" t="s">
        <v>156</v>
      </c>
    </row>
    <row r="181" s="13" customFormat="1">
      <c r="A181" s="13"/>
      <c r="B181" s="226"/>
      <c r="C181" s="227"/>
      <c r="D181" s="221" t="s">
        <v>166</v>
      </c>
      <c r="E181" s="228" t="s">
        <v>32</v>
      </c>
      <c r="F181" s="229" t="s">
        <v>257</v>
      </c>
      <c r="G181" s="227"/>
      <c r="H181" s="228" t="s">
        <v>32</v>
      </c>
      <c r="I181" s="230"/>
      <c r="J181" s="227"/>
      <c r="K181" s="227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166</v>
      </c>
      <c r="AU181" s="235" t="s">
        <v>88</v>
      </c>
      <c r="AV181" s="13" t="s">
        <v>86</v>
      </c>
      <c r="AW181" s="13" t="s">
        <v>39</v>
      </c>
      <c r="AX181" s="13" t="s">
        <v>78</v>
      </c>
      <c r="AY181" s="235" t="s">
        <v>156</v>
      </c>
    </row>
    <row r="182" s="14" customFormat="1">
      <c r="A182" s="14"/>
      <c r="B182" s="236"/>
      <c r="C182" s="237"/>
      <c r="D182" s="221" t="s">
        <v>166</v>
      </c>
      <c r="E182" s="238" t="s">
        <v>32</v>
      </c>
      <c r="F182" s="239" t="s">
        <v>280</v>
      </c>
      <c r="G182" s="237"/>
      <c r="H182" s="240">
        <v>0.02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166</v>
      </c>
      <c r="AU182" s="246" t="s">
        <v>88</v>
      </c>
      <c r="AV182" s="14" t="s">
        <v>88</v>
      </c>
      <c r="AW182" s="14" t="s">
        <v>39</v>
      </c>
      <c r="AX182" s="14" t="s">
        <v>78</v>
      </c>
      <c r="AY182" s="246" t="s">
        <v>156</v>
      </c>
    </row>
    <row r="183" s="13" customFormat="1">
      <c r="A183" s="13"/>
      <c r="B183" s="226"/>
      <c r="C183" s="227"/>
      <c r="D183" s="221" t="s">
        <v>166</v>
      </c>
      <c r="E183" s="228" t="s">
        <v>32</v>
      </c>
      <c r="F183" s="229" t="s">
        <v>267</v>
      </c>
      <c r="G183" s="227"/>
      <c r="H183" s="228" t="s">
        <v>32</v>
      </c>
      <c r="I183" s="230"/>
      <c r="J183" s="227"/>
      <c r="K183" s="227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166</v>
      </c>
      <c r="AU183" s="235" t="s">
        <v>88</v>
      </c>
      <c r="AV183" s="13" t="s">
        <v>86</v>
      </c>
      <c r="AW183" s="13" t="s">
        <v>39</v>
      </c>
      <c r="AX183" s="13" t="s">
        <v>78</v>
      </c>
      <c r="AY183" s="235" t="s">
        <v>156</v>
      </c>
    </row>
    <row r="184" s="14" customFormat="1">
      <c r="A184" s="14"/>
      <c r="B184" s="236"/>
      <c r="C184" s="237"/>
      <c r="D184" s="221" t="s">
        <v>166</v>
      </c>
      <c r="E184" s="238" t="s">
        <v>32</v>
      </c>
      <c r="F184" s="239" t="s">
        <v>281</v>
      </c>
      <c r="G184" s="237"/>
      <c r="H184" s="240">
        <v>0.17999999999999999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166</v>
      </c>
      <c r="AU184" s="246" t="s">
        <v>88</v>
      </c>
      <c r="AV184" s="14" t="s">
        <v>88</v>
      </c>
      <c r="AW184" s="14" t="s">
        <v>39</v>
      </c>
      <c r="AX184" s="14" t="s">
        <v>78</v>
      </c>
      <c r="AY184" s="246" t="s">
        <v>156</v>
      </c>
    </row>
    <row r="185" s="16" customFormat="1">
      <c r="A185" s="16"/>
      <c r="B185" s="258"/>
      <c r="C185" s="259"/>
      <c r="D185" s="221" t="s">
        <v>166</v>
      </c>
      <c r="E185" s="260" t="s">
        <v>32</v>
      </c>
      <c r="F185" s="261" t="s">
        <v>269</v>
      </c>
      <c r="G185" s="259"/>
      <c r="H185" s="262">
        <v>0.68799999999999994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68" t="s">
        <v>166</v>
      </c>
      <c r="AU185" s="268" t="s">
        <v>88</v>
      </c>
      <c r="AV185" s="16" t="s">
        <v>173</v>
      </c>
      <c r="AW185" s="16" t="s">
        <v>39</v>
      </c>
      <c r="AX185" s="16" t="s">
        <v>78</v>
      </c>
      <c r="AY185" s="268" t="s">
        <v>156</v>
      </c>
    </row>
    <row r="186" s="13" customFormat="1">
      <c r="A186" s="13"/>
      <c r="B186" s="226"/>
      <c r="C186" s="227"/>
      <c r="D186" s="221" t="s">
        <v>166</v>
      </c>
      <c r="E186" s="228" t="s">
        <v>32</v>
      </c>
      <c r="F186" s="229" t="s">
        <v>272</v>
      </c>
      <c r="G186" s="227"/>
      <c r="H186" s="228" t="s">
        <v>32</v>
      </c>
      <c r="I186" s="230"/>
      <c r="J186" s="227"/>
      <c r="K186" s="227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166</v>
      </c>
      <c r="AU186" s="235" t="s">
        <v>88</v>
      </c>
      <c r="AV186" s="13" t="s">
        <v>86</v>
      </c>
      <c r="AW186" s="13" t="s">
        <v>39</v>
      </c>
      <c r="AX186" s="13" t="s">
        <v>78</v>
      </c>
      <c r="AY186" s="235" t="s">
        <v>156</v>
      </c>
    </row>
    <row r="187" s="14" customFormat="1">
      <c r="A187" s="14"/>
      <c r="B187" s="236"/>
      <c r="C187" s="237"/>
      <c r="D187" s="221" t="s">
        <v>166</v>
      </c>
      <c r="E187" s="238" t="s">
        <v>32</v>
      </c>
      <c r="F187" s="239" t="s">
        <v>282</v>
      </c>
      <c r="G187" s="237"/>
      <c r="H187" s="240">
        <v>2.0830000000000002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166</v>
      </c>
      <c r="AU187" s="246" t="s">
        <v>88</v>
      </c>
      <c r="AV187" s="14" t="s">
        <v>88</v>
      </c>
      <c r="AW187" s="14" t="s">
        <v>39</v>
      </c>
      <c r="AX187" s="14" t="s">
        <v>78</v>
      </c>
      <c r="AY187" s="246" t="s">
        <v>156</v>
      </c>
    </row>
    <row r="188" s="15" customFormat="1">
      <c r="A188" s="15"/>
      <c r="B188" s="247"/>
      <c r="C188" s="248"/>
      <c r="D188" s="221" t="s">
        <v>166</v>
      </c>
      <c r="E188" s="249" t="s">
        <v>32</v>
      </c>
      <c r="F188" s="250" t="s">
        <v>189</v>
      </c>
      <c r="G188" s="248"/>
      <c r="H188" s="251">
        <v>2.7709999999999999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7" t="s">
        <v>166</v>
      </c>
      <c r="AU188" s="257" t="s">
        <v>88</v>
      </c>
      <c r="AV188" s="15" t="s">
        <v>162</v>
      </c>
      <c r="AW188" s="15" t="s">
        <v>39</v>
      </c>
      <c r="AX188" s="15" t="s">
        <v>86</v>
      </c>
      <c r="AY188" s="257" t="s">
        <v>156</v>
      </c>
    </row>
    <row r="189" s="2" customFormat="1" ht="21.75" customHeight="1">
      <c r="A189" s="42"/>
      <c r="B189" s="43"/>
      <c r="C189" s="208" t="s">
        <v>283</v>
      </c>
      <c r="D189" s="208" t="s">
        <v>158</v>
      </c>
      <c r="E189" s="209" t="s">
        <v>284</v>
      </c>
      <c r="F189" s="210" t="s">
        <v>285</v>
      </c>
      <c r="G189" s="211" t="s">
        <v>161</v>
      </c>
      <c r="H189" s="212">
        <v>39.253</v>
      </c>
      <c r="I189" s="213"/>
      <c r="J189" s="214">
        <f>ROUND(I189*H189,2)</f>
        <v>0</v>
      </c>
      <c r="K189" s="210" t="s">
        <v>32</v>
      </c>
      <c r="L189" s="48"/>
      <c r="M189" s="215" t="s">
        <v>32</v>
      </c>
      <c r="N189" s="216" t="s">
        <v>49</v>
      </c>
      <c r="O189" s="88"/>
      <c r="P189" s="217">
        <f>O189*H189</f>
        <v>0</v>
      </c>
      <c r="Q189" s="217">
        <v>0.49689</v>
      </c>
      <c r="R189" s="217">
        <f>Q189*H189</f>
        <v>19.504423169999999</v>
      </c>
      <c r="S189" s="217">
        <v>0</v>
      </c>
      <c r="T189" s="218">
        <f>S189*H189</f>
        <v>0</v>
      </c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R189" s="219" t="s">
        <v>162</v>
      </c>
      <c r="AT189" s="219" t="s">
        <v>158</v>
      </c>
      <c r="AU189" s="219" t="s">
        <v>88</v>
      </c>
      <c r="AY189" s="20" t="s">
        <v>156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20" t="s">
        <v>86</v>
      </c>
      <c r="BK189" s="220">
        <f>ROUND(I189*H189,2)</f>
        <v>0</v>
      </c>
      <c r="BL189" s="20" t="s">
        <v>162</v>
      </c>
      <c r="BM189" s="219" t="s">
        <v>286</v>
      </c>
    </row>
    <row r="190" s="2" customFormat="1">
      <c r="A190" s="42"/>
      <c r="B190" s="43"/>
      <c r="C190" s="44"/>
      <c r="D190" s="221" t="s">
        <v>164</v>
      </c>
      <c r="E190" s="44"/>
      <c r="F190" s="222" t="s">
        <v>287</v>
      </c>
      <c r="G190" s="44"/>
      <c r="H190" s="44"/>
      <c r="I190" s="223"/>
      <c r="J190" s="44"/>
      <c r="K190" s="44"/>
      <c r="L190" s="48"/>
      <c r="M190" s="224"/>
      <c r="N190" s="225"/>
      <c r="O190" s="88"/>
      <c r="P190" s="88"/>
      <c r="Q190" s="88"/>
      <c r="R190" s="88"/>
      <c r="S190" s="88"/>
      <c r="T190" s="89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T190" s="20" t="s">
        <v>164</v>
      </c>
      <c r="AU190" s="20" t="s">
        <v>88</v>
      </c>
    </row>
    <row r="191" s="13" customFormat="1">
      <c r="A191" s="13"/>
      <c r="B191" s="226"/>
      <c r="C191" s="227"/>
      <c r="D191" s="221" t="s">
        <v>166</v>
      </c>
      <c r="E191" s="228" t="s">
        <v>32</v>
      </c>
      <c r="F191" s="229" t="s">
        <v>246</v>
      </c>
      <c r="G191" s="227"/>
      <c r="H191" s="228" t="s">
        <v>32</v>
      </c>
      <c r="I191" s="230"/>
      <c r="J191" s="227"/>
      <c r="K191" s="227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166</v>
      </c>
      <c r="AU191" s="235" t="s">
        <v>88</v>
      </c>
      <c r="AV191" s="13" t="s">
        <v>86</v>
      </c>
      <c r="AW191" s="13" t="s">
        <v>39</v>
      </c>
      <c r="AX191" s="13" t="s">
        <v>78</v>
      </c>
      <c r="AY191" s="235" t="s">
        <v>156</v>
      </c>
    </row>
    <row r="192" s="14" customFormat="1">
      <c r="A192" s="14"/>
      <c r="B192" s="236"/>
      <c r="C192" s="237"/>
      <c r="D192" s="221" t="s">
        <v>166</v>
      </c>
      <c r="E192" s="238" t="s">
        <v>32</v>
      </c>
      <c r="F192" s="239" t="s">
        <v>288</v>
      </c>
      <c r="G192" s="237"/>
      <c r="H192" s="240">
        <v>25.573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166</v>
      </c>
      <c r="AU192" s="246" t="s">
        <v>88</v>
      </c>
      <c r="AV192" s="14" t="s">
        <v>88</v>
      </c>
      <c r="AW192" s="14" t="s">
        <v>39</v>
      </c>
      <c r="AX192" s="14" t="s">
        <v>78</v>
      </c>
      <c r="AY192" s="246" t="s">
        <v>156</v>
      </c>
    </row>
    <row r="193" s="13" customFormat="1">
      <c r="A193" s="13"/>
      <c r="B193" s="226"/>
      <c r="C193" s="227"/>
      <c r="D193" s="221" t="s">
        <v>166</v>
      </c>
      <c r="E193" s="228" t="s">
        <v>32</v>
      </c>
      <c r="F193" s="229" t="s">
        <v>248</v>
      </c>
      <c r="G193" s="227"/>
      <c r="H193" s="228" t="s">
        <v>32</v>
      </c>
      <c r="I193" s="230"/>
      <c r="J193" s="227"/>
      <c r="K193" s="227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166</v>
      </c>
      <c r="AU193" s="235" t="s">
        <v>88</v>
      </c>
      <c r="AV193" s="13" t="s">
        <v>86</v>
      </c>
      <c r="AW193" s="13" t="s">
        <v>39</v>
      </c>
      <c r="AX193" s="13" t="s">
        <v>78</v>
      </c>
      <c r="AY193" s="235" t="s">
        <v>156</v>
      </c>
    </row>
    <row r="194" s="14" customFormat="1">
      <c r="A194" s="14"/>
      <c r="B194" s="236"/>
      <c r="C194" s="237"/>
      <c r="D194" s="221" t="s">
        <v>166</v>
      </c>
      <c r="E194" s="238" t="s">
        <v>32</v>
      </c>
      <c r="F194" s="239" t="s">
        <v>289</v>
      </c>
      <c r="G194" s="237"/>
      <c r="H194" s="240">
        <v>7.0300000000000002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166</v>
      </c>
      <c r="AU194" s="246" t="s">
        <v>88</v>
      </c>
      <c r="AV194" s="14" t="s">
        <v>88</v>
      </c>
      <c r="AW194" s="14" t="s">
        <v>39</v>
      </c>
      <c r="AX194" s="14" t="s">
        <v>78</v>
      </c>
      <c r="AY194" s="246" t="s">
        <v>156</v>
      </c>
    </row>
    <row r="195" s="13" customFormat="1">
      <c r="A195" s="13"/>
      <c r="B195" s="226"/>
      <c r="C195" s="227"/>
      <c r="D195" s="221" t="s">
        <v>166</v>
      </c>
      <c r="E195" s="228" t="s">
        <v>32</v>
      </c>
      <c r="F195" s="229" t="s">
        <v>267</v>
      </c>
      <c r="G195" s="227"/>
      <c r="H195" s="228" t="s">
        <v>32</v>
      </c>
      <c r="I195" s="230"/>
      <c r="J195" s="227"/>
      <c r="K195" s="227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166</v>
      </c>
      <c r="AU195" s="235" t="s">
        <v>88</v>
      </c>
      <c r="AV195" s="13" t="s">
        <v>86</v>
      </c>
      <c r="AW195" s="13" t="s">
        <v>39</v>
      </c>
      <c r="AX195" s="13" t="s">
        <v>78</v>
      </c>
      <c r="AY195" s="235" t="s">
        <v>156</v>
      </c>
    </row>
    <row r="196" s="14" customFormat="1">
      <c r="A196" s="14"/>
      <c r="B196" s="236"/>
      <c r="C196" s="237"/>
      <c r="D196" s="221" t="s">
        <v>166</v>
      </c>
      <c r="E196" s="238" t="s">
        <v>32</v>
      </c>
      <c r="F196" s="239" t="s">
        <v>290</v>
      </c>
      <c r="G196" s="237"/>
      <c r="H196" s="240">
        <v>6.6500000000000004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166</v>
      </c>
      <c r="AU196" s="246" t="s">
        <v>88</v>
      </c>
      <c r="AV196" s="14" t="s">
        <v>88</v>
      </c>
      <c r="AW196" s="14" t="s">
        <v>39</v>
      </c>
      <c r="AX196" s="14" t="s">
        <v>78</v>
      </c>
      <c r="AY196" s="246" t="s">
        <v>156</v>
      </c>
    </row>
    <row r="197" s="15" customFormat="1">
      <c r="A197" s="15"/>
      <c r="B197" s="247"/>
      <c r="C197" s="248"/>
      <c r="D197" s="221" t="s">
        <v>166</v>
      </c>
      <c r="E197" s="249" t="s">
        <v>32</v>
      </c>
      <c r="F197" s="250" t="s">
        <v>189</v>
      </c>
      <c r="G197" s="248"/>
      <c r="H197" s="251">
        <v>39.253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7" t="s">
        <v>166</v>
      </c>
      <c r="AU197" s="257" t="s">
        <v>88</v>
      </c>
      <c r="AV197" s="15" t="s">
        <v>162</v>
      </c>
      <c r="AW197" s="15" t="s">
        <v>39</v>
      </c>
      <c r="AX197" s="15" t="s">
        <v>86</v>
      </c>
      <c r="AY197" s="257" t="s">
        <v>156</v>
      </c>
    </row>
    <row r="198" s="2" customFormat="1" ht="16.5" customHeight="1">
      <c r="A198" s="42"/>
      <c r="B198" s="43"/>
      <c r="C198" s="208" t="s">
        <v>291</v>
      </c>
      <c r="D198" s="208" t="s">
        <v>158</v>
      </c>
      <c r="E198" s="209" t="s">
        <v>292</v>
      </c>
      <c r="F198" s="210" t="s">
        <v>293</v>
      </c>
      <c r="G198" s="211" t="s">
        <v>221</v>
      </c>
      <c r="H198" s="212">
        <v>0.55700000000000005</v>
      </c>
      <c r="I198" s="213"/>
      <c r="J198" s="214">
        <f>ROUND(I198*H198,2)</f>
        <v>0</v>
      </c>
      <c r="K198" s="210" t="s">
        <v>32</v>
      </c>
      <c r="L198" s="48"/>
      <c r="M198" s="215" t="s">
        <v>32</v>
      </c>
      <c r="N198" s="216" t="s">
        <v>49</v>
      </c>
      <c r="O198" s="88"/>
      <c r="P198" s="217">
        <f>O198*H198</f>
        <v>0</v>
      </c>
      <c r="Q198" s="217">
        <v>1.0593999999999999</v>
      </c>
      <c r="R198" s="217">
        <f>Q198*H198</f>
        <v>0.59008579999999999</v>
      </c>
      <c r="S198" s="217">
        <v>0</v>
      </c>
      <c r="T198" s="218">
        <f>S198*H198</f>
        <v>0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19" t="s">
        <v>162</v>
      </c>
      <c r="AT198" s="219" t="s">
        <v>158</v>
      </c>
      <c r="AU198" s="219" t="s">
        <v>88</v>
      </c>
      <c r="AY198" s="20" t="s">
        <v>156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20" t="s">
        <v>86</v>
      </c>
      <c r="BK198" s="220">
        <f>ROUND(I198*H198,2)</f>
        <v>0</v>
      </c>
      <c r="BL198" s="20" t="s">
        <v>162</v>
      </c>
      <c r="BM198" s="219" t="s">
        <v>294</v>
      </c>
    </row>
    <row r="199" s="2" customFormat="1">
      <c r="A199" s="42"/>
      <c r="B199" s="43"/>
      <c r="C199" s="44"/>
      <c r="D199" s="221" t="s">
        <v>164</v>
      </c>
      <c r="E199" s="44"/>
      <c r="F199" s="222" t="s">
        <v>295</v>
      </c>
      <c r="G199" s="44"/>
      <c r="H199" s="44"/>
      <c r="I199" s="223"/>
      <c r="J199" s="44"/>
      <c r="K199" s="44"/>
      <c r="L199" s="48"/>
      <c r="M199" s="224"/>
      <c r="N199" s="225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164</v>
      </c>
      <c r="AU199" s="20" t="s">
        <v>88</v>
      </c>
    </row>
    <row r="200" s="13" customFormat="1">
      <c r="A200" s="13"/>
      <c r="B200" s="226"/>
      <c r="C200" s="227"/>
      <c r="D200" s="221" t="s">
        <v>166</v>
      </c>
      <c r="E200" s="228" t="s">
        <v>32</v>
      </c>
      <c r="F200" s="229" t="s">
        <v>246</v>
      </c>
      <c r="G200" s="227"/>
      <c r="H200" s="228" t="s">
        <v>32</v>
      </c>
      <c r="I200" s="230"/>
      <c r="J200" s="227"/>
      <c r="K200" s="227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166</v>
      </c>
      <c r="AU200" s="235" t="s">
        <v>88</v>
      </c>
      <c r="AV200" s="13" t="s">
        <v>86</v>
      </c>
      <c r="AW200" s="13" t="s">
        <v>39</v>
      </c>
      <c r="AX200" s="13" t="s">
        <v>78</v>
      </c>
      <c r="AY200" s="235" t="s">
        <v>156</v>
      </c>
    </row>
    <row r="201" s="14" customFormat="1">
      <c r="A201" s="14"/>
      <c r="B201" s="236"/>
      <c r="C201" s="237"/>
      <c r="D201" s="221" t="s">
        <v>166</v>
      </c>
      <c r="E201" s="238" t="s">
        <v>32</v>
      </c>
      <c r="F201" s="239" t="s">
        <v>296</v>
      </c>
      <c r="G201" s="237"/>
      <c r="H201" s="240">
        <v>0.218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166</v>
      </c>
      <c r="AU201" s="246" t="s">
        <v>88</v>
      </c>
      <c r="AV201" s="14" t="s">
        <v>88</v>
      </c>
      <c r="AW201" s="14" t="s">
        <v>39</v>
      </c>
      <c r="AX201" s="14" t="s">
        <v>78</v>
      </c>
      <c r="AY201" s="246" t="s">
        <v>156</v>
      </c>
    </row>
    <row r="202" s="14" customFormat="1">
      <c r="A202" s="14"/>
      <c r="B202" s="236"/>
      <c r="C202" s="237"/>
      <c r="D202" s="221" t="s">
        <v>166</v>
      </c>
      <c r="E202" s="238" t="s">
        <v>32</v>
      </c>
      <c r="F202" s="239" t="s">
        <v>297</v>
      </c>
      <c r="G202" s="237"/>
      <c r="H202" s="240">
        <v>0.182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166</v>
      </c>
      <c r="AU202" s="246" t="s">
        <v>88</v>
      </c>
      <c r="AV202" s="14" t="s">
        <v>88</v>
      </c>
      <c r="AW202" s="14" t="s">
        <v>39</v>
      </c>
      <c r="AX202" s="14" t="s">
        <v>78</v>
      </c>
      <c r="AY202" s="246" t="s">
        <v>156</v>
      </c>
    </row>
    <row r="203" s="13" customFormat="1">
      <c r="A203" s="13"/>
      <c r="B203" s="226"/>
      <c r="C203" s="227"/>
      <c r="D203" s="221" t="s">
        <v>166</v>
      </c>
      <c r="E203" s="228" t="s">
        <v>32</v>
      </c>
      <c r="F203" s="229" t="s">
        <v>248</v>
      </c>
      <c r="G203" s="227"/>
      <c r="H203" s="228" t="s">
        <v>32</v>
      </c>
      <c r="I203" s="230"/>
      <c r="J203" s="227"/>
      <c r="K203" s="227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166</v>
      </c>
      <c r="AU203" s="235" t="s">
        <v>88</v>
      </c>
      <c r="AV203" s="13" t="s">
        <v>86</v>
      </c>
      <c r="AW203" s="13" t="s">
        <v>39</v>
      </c>
      <c r="AX203" s="13" t="s">
        <v>78</v>
      </c>
      <c r="AY203" s="235" t="s">
        <v>156</v>
      </c>
    </row>
    <row r="204" s="14" customFormat="1">
      <c r="A204" s="14"/>
      <c r="B204" s="236"/>
      <c r="C204" s="237"/>
      <c r="D204" s="221" t="s">
        <v>166</v>
      </c>
      <c r="E204" s="238" t="s">
        <v>32</v>
      </c>
      <c r="F204" s="239" t="s">
        <v>298</v>
      </c>
      <c r="G204" s="237"/>
      <c r="H204" s="240">
        <v>0.052999999999999998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166</v>
      </c>
      <c r="AU204" s="246" t="s">
        <v>88</v>
      </c>
      <c r="AV204" s="14" t="s">
        <v>88</v>
      </c>
      <c r="AW204" s="14" t="s">
        <v>39</v>
      </c>
      <c r="AX204" s="14" t="s">
        <v>78</v>
      </c>
      <c r="AY204" s="246" t="s">
        <v>156</v>
      </c>
    </row>
    <row r="205" s="14" customFormat="1">
      <c r="A205" s="14"/>
      <c r="B205" s="236"/>
      <c r="C205" s="237"/>
      <c r="D205" s="221" t="s">
        <v>166</v>
      </c>
      <c r="E205" s="238" t="s">
        <v>32</v>
      </c>
      <c r="F205" s="239" t="s">
        <v>299</v>
      </c>
      <c r="G205" s="237"/>
      <c r="H205" s="240">
        <v>0.040000000000000001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166</v>
      </c>
      <c r="AU205" s="246" t="s">
        <v>88</v>
      </c>
      <c r="AV205" s="14" t="s">
        <v>88</v>
      </c>
      <c r="AW205" s="14" t="s">
        <v>39</v>
      </c>
      <c r="AX205" s="14" t="s">
        <v>78</v>
      </c>
      <c r="AY205" s="246" t="s">
        <v>156</v>
      </c>
    </row>
    <row r="206" s="13" customFormat="1">
      <c r="A206" s="13"/>
      <c r="B206" s="226"/>
      <c r="C206" s="227"/>
      <c r="D206" s="221" t="s">
        <v>166</v>
      </c>
      <c r="E206" s="228" t="s">
        <v>32</v>
      </c>
      <c r="F206" s="229" t="s">
        <v>267</v>
      </c>
      <c r="G206" s="227"/>
      <c r="H206" s="228" t="s">
        <v>32</v>
      </c>
      <c r="I206" s="230"/>
      <c r="J206" s="227"/>
      <c r="K206" s="227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166</v>
      </c>
      <c r="AU206" s="235" t="s">
        <v>88</v>
      </c>
      <c r="AV206" s="13" t="s">
        <v>86</v>
      </c>
      <c r="AW206" s="13" t="s">
        <v>39</v>
      </c>
      <c r="AX206" s="13" t="s">
        <v>78</v>
      </c>
      <c r="AY206" s="235" t="s">
        <v>156</v>
      </c>
    </row>
    <row r="207" s="14" customFormat="1">
      <c r="A207" s="14"/>
      <c r="B207" s="236"/>
      <c r="C207" s="237"/>
      <c r="D207" s="221" t="s">
        <v>166</v>
      </c>
      <c r="E207" s="238" t="s">
        <v>32</v>
      </c>
      <c r="F207" s="239" t="s">
        <v>300</v>
      </c>
      <c r="G207" s="237"/>
      <c r="H207" s="240">
        <v>0.017000000000000001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166</v>
      </c>
      <c r="AU207" s="246" t="s">
        <v>88</v>
      </c>
      <c r="AV207" s="14" t="s">
        <v>88</v>
      </c>
      <c r="AW207" s="14" t="s">
        <v>39</v>
      </c>
      <c r="AX207" s="14" t="s">
        <v>78</v>
      </c>
      <c r="AY207" s="246" t="s">
        <v>156</v>
      </c>
    </row>
    <row r="208" s="14" customFormat="1">
      <c r="A208" s="14"/>
      <c r="B208" s="236"/>
      <c r="C208" s="237"/>
      <c r="D208" s="221" t="s">
        <v>166</v>
      </c>
      <c r="E208" s="238" t="s">
        <v>32</v>
      </c>
      <c r="F208" s="239" t="s">
        <v>301</v>
      </c>
      <c r="G208" s="237"/>
      <c r="H208" s="240">
        <v>0.047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166</v>
      </c>
      <c r="AU208" s="246" t="s">
        <v>88</v>
      </c>
      <c r="AV208" s="14" t="s">
        <v>88</v>
      </c>
      <c r="AW208" s="14" t="s">
        <v>39</v>
      </c>
      <c r="AX208" s="14" t="s">
        <v>78</v>
      </c>
      <c r="AY208" s="246" t="s">
        <v>156</v>
      </c>
    </row>
    <row r="209" s="15" customFormat="1">
      <c r="A209" s="15"/>
      <c r="B209" s="247"/>
      <c r="C209" s="248"/>
      <c r="D209" s="221" t="s">
        <v>166</v>
      </c>
      <c r="E209" s="249" t="s">
        <v>32</v>
      </c>
      <c r="F209" s="250" t="s">
        <v>189</v>
      </c>
      <c r="G209" s="248"/>
      <c r="H209" s="251">
        <v>0.55700000000000005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7" t="s">
        <v>166</v>
      </c>
      <c r="AU209" s="257" t="s">
        <v>88</v>
      </c>
      <c r="AV209" s="15" t="s">
        <v>162</v>
      </c>
      <c r="AW209" s="15" t="s">
        <v>39</v>
      </c>
      <c r="AX209" s="15" t="s">
        <v>86</v>
      </c>
      <c r="AY209" s="257" t="s">
        <v>156</v>
      </c>
    </row>
    <row r="210" s="12" customFormat="1" ht="22.8" customHeight="1">
      <c r="A210" s="12"/>
      <c r="B210" s="192"/>
      <c r="C210" s="193"/>
      <c r="D210" s="194" t="s">
        <v>77</v>
      </c>
      <c r="E210" s="206" t="s">
        <v>173</v>
      </c>
      <c r="F210" s="206" t="s">
        <v>302</v>
      </c>
      <c r="G210" s="193"/>
      <c r="H210" s="193"/>
      <c r="I210" s="196"/>
      <c r="J210" s="207">
        <f>BK210</f>
        <v>0</v>
      </c>
      <c r="K210" s="193"/>
      <c r="L210" s="198"/>
      <c r="M210" s="199"/>
      <c r="N210" s="200"/>
      <c r="O210" s="200"/>
      <c r="P210" s="201">
        <f>SUM(P211:P223)</f>
        <v>0</v>
      </c>
      <c r="Q210" s="200"/>
      <c r="R210" s="201">
        <f>SUM(R211:R223)</f>
        <v>1.9521881399999999</v>
      </c>
      <c r="S210" s="200"/>
      <c r="T210" s="202">
        <f>SUM(T211:T223)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3" t="s">
        <v>86</v>
      </c>
      <c r="AT210" s="204" t="s">
        <v>77</v>
      </c>
      <c r="AU210" s="204" t="s">
        <v>86</v>
      </c>
      <c r="AY210" s="203" t="s">
        <v>156</v>
      </c>
      <c r="BK210" s="205">
        <f>SUM(BK211:BK223)</f>
        <v>0</v>
      </c>
    </row>
    <row r="211" s="2" customFormat="1" ht="16.5" customHeight="1">
      <c r="A211" s="42"/>
      <c r="B211" s="43"/>
      <c r="C211" s="208" t="s">
        <v>303</v>
      </c>
      <c r="D211" s="208" t="s">
        <v>158</v>
      </c>
      <c r="E211" s="209" t="s">
        <v>304</v>
      </c>
      <c r="F211" s="210" t="s">
        <v>305</v>
      </c>
      <c r="G211" s="211" t="s">
        <v>306</v>
      </c>
      <c r="H211" s="212">
        <v>3</v>
      </c>
      <c r="I211" s="213"/>
      <c r="J211" s="214">
        <f>ROUND(I211*H211,2)</f>
        <v>0</v>
      </c>
      <c r="K211" s="210" t="s">
        <v>32</v>
      </c>
      <c r="L211" s="48"/>
      <c r="M211" s="215" t="s">
        <v>32</v>
      </c>
      <c r="N211" s="216" t="s">
        <v>49</v>
      </c>
      <c r="O211" s="88"/>
      <c r="P211" s="217">
        <f>O211*H211</f>
        <v>0</v>
      </c>
      <c r="Q211" s="217">
        <v>0.022780000000000002</v>
      </c>
      <c r="R211" s="217">
        <f>Q211*H211</f>
        <v>0.068340000000000012</v>
      </c>
      <c r="S211" s="217">
        <v>0</v>
      </c>
      <c r="T211" s="218">
        <f>S211*H211</f>
        <v>0</v>
      </c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R211" s="219" t="s">
        <v>162</v>
      </c>
      <c r="AT211" s="219" t="s">
        <v>158</v>
      </c>
      <c r="AU211" s="219" t="s">
        <v>88</v>
      </c>
      <c r="AY211" s="20" t="s">
        <v>156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20" t="s">
        <v>86</v>
      </c>
      <c r="BK211" s="220">
        <f>ROUND(I211*H211,2)</f>
        <v>0</v>
      </c>
      <c r="BL211" s="20" t="s">
        <v>162</v>
      </c>
      <c r="BM211" s="219" t="s">
        <v>307</v>
      </c>
    </row>
    <row r="212" s="2" customFormat="1">
      <c r="A212" s="42"/>
      <c r="B212" s="43"/>
      <c r="C212" s="44"/>
      <c r="D212" s="221" t="s">
        <v>164</v>
      </c>
      <c r="E212" s="44"/>
      <c r="F212" s="222" t="s">
        <v>308</v>
      </c>
      <c r="G212" s="44"/>
      <c r="H212" s="44"/>
      <c r="I212" s="223"/>
      <c r="J212" s="44"/>
      <c r="K212" s="44"/>
      <c r="L212" s="48"/>
      <c r="M212" s="224"/>
      <c r="N212" s="225"/>
      <c r="O212" s="88"/>
      <c r="P212" s="88"/>
      <c r="Q212" s="88"/>
      <c r="R212" s="88"/>
      <c r="S212" s="88"/>
      <c r="T212" s="89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T212" s="20" t="s">
        <v>164</v>
      </c>
      <c r="AU212" s="20" t="s">
        <v>88</v>
      </c>
    </row>
    <row r="213" s="2" customFormat="1" ht="16.5" customHeight="1">
      <c r="A213" s="42"/>
      <c r="B213" s="43"/>
      <c r="C213" s="208" t="s">
        <v>309</v>
      </c>
      <c r="D213" s="208" t="s">
        <v>158</v>
      </c>
      <c r="E213" s="209" t="s">
        <v>310</v>
      </c>
      <c r="F213" s="210" t="s">
        <v>311</v>
      </c>
      <c r="G213" s="211" t="s">
        <v>161</v>
      </c>
      <c r="H213" s="212">
        <v>18.792999999999999</v>
      </c>
      <c r="I213" s="213"/>
      <c r="J213" s="214">
        <f>ROUND(I213*H213,2)</f>
        <v>0</v>
      </c>
      <c r="K213" s="210" t="s">
        <v>32</v>
      </c>
      <c r="L213" s="48"/>
      <c r="M213" s="215" t="s">
        <v>32</v>
      </c>
      <c r="N213" s="216" t="s">
        <v>49</v>
      </c>
      <c r="O213" s="88"/>
      <c r="P213" s="217">
        <f>O213*H213</f>
        <v>0</v>
      </c>
      <c r="Q213" s="217">
        <v>0.094479999999999995</v>
      </c>
      <c r="R213" s="217">
        <f>Q213*H213</f>
        <v>1.7755626399999998</v>
      </c>
      <c r="S213" s="217">
        <v>0</v>
      </c>
      <c r="T213" s="218">
        <f>S213*H213</f>
        <v>0</v>
      </c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R213" s="219" t="s">
        <v>162</v>
      </c>
      <c r="AT213" s="219" t="s">
        <v>158</v>
      </c>
      <c r="AU213" s="219" t="s">
        <v>88</v>
      </c>
      <c r="AY213" s="20" t="s">
        <v>156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20" t="s">
        <v>86</v>
      </c>
      <c r="BK213" s="220">
        <f>ROUND(I213*H213,2)</f>
        <v>0</v>
      </c>
      <c r="BL213" s="20" t="s">
        <v>162</v>
      </c>
      <c r="BM213" s="219" t="s">
        <v>312</v>
      </c>
    </row>
    <row r="214" s="2" customFormat="1">
      <c r="A214" s="42"/>
      <c r="B214" s="43"/>
      <c r="C214" s="44"/>
      <c r="D214" s="221" t="s">
        <v>164</v>
      </c>
      <c r="E214" s="44"/>
      <c r="F214" s="222" t="s">
        <v>313</v>
      </c>
      <c r="G214" s="44"/>
      <c r="H214" s="44"/>
      <c r="I214" s="223"/>
      <c r="J214" s="44"/>
      <c r="K214" s="44"/>
      <c r="L214" s="48"/>
      <c r="M214" s="224"/>
      <c r="N214" s="225"/>
      <c r="O214" s="88"/>
      <c r="P214" s="88"/>
      <c r="Q214" s="88"/>
      <c r="R214" s="88"/>
      <c r="S214" s="88"/>
      <c r="T214" s="89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T214" s="20" t="s">
        <v>164</v>
      </c>
      <c r="AU214" s="20" t="s">
        <v>88</v>
      </c>
    </row>
    <row r="215" s="13" customFormat="1">
      <c r="A215" s="13"/>
      <c r="B215" s="226"/>
      <c r="C215" s="227"/>
      <c r="D215" s="221" t="s">
        <v>166</v>
      </c>
      <c r="E215" s="228" t="s">
        <v>32</v>
      </c>
      <c r="F215" s="229" t="s">
        <v>314</v>
      </c>
      <c r="G215" s="227"/>
      <c r="H215" s="228" t="s">
        <v>32</v>
      </c>
      <c r="I215" s="230"/>
      <c r="J215" s="227"/>
      <c r="K215" s="227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166</v>
      </c>
      <c r="AU215" s="235" t="s">
        <v>88</v>
      </c>
      <c r="AV215" s="13" t="s">
        <v>86</v>
      </c>
      <c r="AW215" s="13" t="s">
        <v>39</v>
      </c>
      <c r="AX215" s="13" t="s">
        <v>78</v>
      </c>
      <c r="AY215" s="235" t="s">
        <v>156</v>
      </c>
    </row>
    <row r="216" s="14" customFormat="1">
      <c r="A216" s="14"/>
      <c r="B216" s="236"/>
      <c r="C216" s="237"/>
      <c r="D216" s="221" t="s">
        <v>166</v>
      </c>
      <c r="E216" s="238" t="s">
        <v>32</v>
      </c>
      <c r="F216" s="239" t="s">
        <v>315</v>
      </c>
      <c r="G216" s="237"/>
      <c r="H216" s="240">
        <v>18.792999999999999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166</v>
      </c>
      <c r="AU216" s="246" t="s">
        <v>88</v>
      </c>
      <c r="AV216" s="14" t="s">
        <v>88</v>
      </c>
      <c r="AW216" s="14" t="s">
        <v>39</v>
      </c>
      <c r="AX216" s="14" t="s">
        <v>86</v>
      </c>
      <c r="AY216" s="246" t="s">
        <v>156</v>
      </c>
    </row>
    <row r="217" s="2" customFormat="1" ht="16.5" customHeight="1">
      <c r="A217" s="42"/>
      <c r="B217" s="43"/>
      <c r="C217" s="208" t="s">
        <v>7</v>
      </c>
      <c r="D217" s="208" t="s">
        <v>158</v>
      </c>
      <c r="E217" s="209" t="s">
        <v>316</v>
      </c>
      <c r="F217" s="210" t="s">
        <v>317</v>
      </c>
      <c r="G217" s="211" t="s">
        <v>161</v>
      </c>
      <c r="H217" s="212">
        <v>1.3500000000000001</v>
      </c>
      <c r="I217" s="213"/>
      <c r="J217" s="214">
        <f>ROUND(I217*H217,2)</f>
        <v>0</v>
      </c>
      <c r="K217" s="210" t="s">
        <v>32</v>
      </c>
      <c r="L217" s="48"/>
      <c r="M217" s="215" t="s">
        <v>32</v>
      </c>
      <c r="N217" s="216" t="s">
        <v>49</v>
      </c>
      <c r="O217" s="88"/>
      <c r="P217" s="217">
        <f>O217*H217</f>
        <v>0</v>
      </c>
      <c r="Q217" s="217">
        <v>0.079210000000000003</v>
      </c>
      <c r="R217" s="217">
        <f>Q217*H217</f>
        <v>0.10693350000000002</v>
      </c>
      <c r="S217" s="217">
        <v>0</v>
      </c>
      <c r="T217" s="218">
        <f>S217*H217</f>
        <v>0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19" t="s">
        <v>162</v>
      </c>
      <c r="AT217" s="219" t="s">
        <v>158</v>
      </c>
      <c r="AU217" s="219" t="s">
        <v>88</v>
      </c>
      <c r="AY217" s="20" t="s">
        <v>156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20" t="s">
        <v>86</v>
      </c>
      <c r="BK217" s="220">
        <f>ROUND(I217*H217,2)</f>
        <v>0</v>
      </c>
      <c r="BL217" s="20" t="s">
        <v>162</v>
      </c>
      <c r="BM217" s="219" t="s">
        <v>318</v>
      </c>
    </row>
    <row r="218" s="2" customFormat="1">
      <c r="A218" s="42"/>
      <c r="B218" s="43"/>
      <c r="C218" s="44"/>
      <c r="D218" s="221" t="s">
        <v>164</v>
      </c>
      <c r="E218" s="44"/>
      <c r="F218" s="222" t="s">
        <v>319</v>
      </c>
      <c r="G218" s="44"/>
      <c r="H218" s="44"/>
      <c r="I218" s="223"/>
      <c r="J218" s="44"/>
      <c r="K218" s="44"/>
      <c r="L218" s="48"/>
      <c r="M218" s="224"/>
      <c r="N218" s="225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0" t="s">
        <v>164</v>
      </c>
      <c r="AU218" s="20" t="s">
        <v>88</v>
      </c>
    </row>
    <row r="219" s="13" customFormat="1">
      <c r="A219" s="13"/>
      <c r="B219" s="226"/>
      <c r="C219" s="227"/>
      <c r="D219" s="221" t="s">
        <v>166</v>
      </c>
      <c r="E219" s="228" t="s">
        <v>32</v>
      </c>
      <c r="F219" s="229" t="s">
        <v>320</v>
      </c>
      <c r="G219" s="227"/>
      <c r="H219" s="228" t="s">
        <v>32</v>
      </c>
      <c r="I219" s="230"/>
      <c r="J219" s="227"/>
      <c r="K219" s="227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166</v>
      </c>
      <c r="AU219" s="235" t="s">
        <v>88</v>
      </c>
      <c r="AV219" s="13" t="s">
        <v>86</v>
      </c>
      <c r="AW219" s="13" t="s">
        <v>39</v>
      </c>
      <c r="AX219" s="13" t="s">
        <v>78</v>
      </c>
      <c r="AY219" s="235" t="s">
        <v>156</v>
      </c>
    </row>
    <row r="220" s="14" customFormat="1">
      <c r="A220" s="14"/>
      <c r="B220" s="236"/>
      <c r="C220" s="237"/>
      <c r="D220" s="221" t="s">
        <v>166</v>
      </c>
      <c r="E220" s="238" t="s">
        <v>32</v>
      </c>
      <c r="F220" s="239" t="s">
        <v>321</v>
      </c>
      <c r="G220" s="237"/>
      <c r="H220" s="240">
        <v>1.3500000000000001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166</v>
      </c>
      <c r="AU220" s="246" t="s">
        <v>88</v>
      </c>
      <c r="AV220" s="14" t="s">
        <v>88</v>
      </c>
      <c r="AW220" s="14" t="s">
        <v>39</v>
      </c>
      <c r="AX220" s="14" t="s">
        <v>86</v>
      </c>
      <c r="AY220" s="246" t="s">
        <v>156</v>
      </c>
    </row>
    <row r="221" s="2" customFormat="1" ht="16.5" customHeight="1">
      <c r="A221" s="42"/>
      <c r="B221" s="43"/>
      <c r="C221" s="208" t="s">
        <v>322</v>
      </c>
      <c r="D221" s="208" t="s">
        <v>158</v>
      </c>
      <c r="E221" s="209" t="s">
        <v>323</v>
      </c>
      <c r="F221" s="210" t="s">
        <v>324</v>
      </c>
      <c r="G221" s="211" t="s">
        <v>242</v>
      </c>
      <c r="H221" s="212">
        <v>10.4</v>
      </c>
      <c r="I221" s="213"/>
      <c r="J221" s="214">
        <f>ROUND(I221*H221,2)</f>
        <v>0</v>
      </c>
      <c r="K221" s="210" t="s">
        <v>32</v>
      </c>
      <c r="L221" s="48"/>
      <c r="M221" s="215" t="s">
        <v>32</v>
      </c>
      <c r="N221" s="216" t="s">
        <v>49</v>
      </c>
      <c r="O221" s="88"/>
      <c r="P221" s="217">
        <f>O221*H221</f>
        <v>0</v>
      </c>
      <c r="Q221" s="217">
        <v>0.00012999999999999999</v>
      </c>
      <c r="R221" s="217">
        <f>Q221*H221</f>
        <v>0.0013519999999999999</v>
      </c>
      <c r="S221" s="217">
        <v>0</v>
      </c>
      <c r="T221" s="218">
        <f>S221*H221</f>
        <v>0</v>
      </c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R221" s="219" t="s">
        <v>162</v>
      </c>
      <c r="AT221" s="219" t="s">
        <v>158</v>
      </c>
      <c r="AU221" s="219" t="s">
        <v>88</v>
      </c>
      <c r="AY221" s="20" t="s">
        <v>156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86</v>
      </c>
      <c r="BK221" s="220">
        <f>ROUND(I221*H221,2)</f>
        <v>0</v>
      </c>
      <c r="BL221" s="20" t="s">
        <v>162</v>
      </c>
      <c r="BM221" s="219" t="s">
        <v>325</v>
      </c>
    </row>
    <row r="222" s="2" customFormat="1">
      <c r="A222" s="42"/>
      <c r="B222" s="43"/>
      <c r="C222" s="44"/>
      <c r="D222" s="221" t="s">
        <v>164</v>
      </c>
      <c r="E222" s="44"/>
      <c r="F222" s="222" t="s">
        <v>326</v>
      </c>
      <c r="G222" s="44"/>
      <c r="H222" s="44"/>
      <c r="I222" s="223"/>
      <c r="J222" s="44"/>
      <c r="K222" s="44"/>
      <c r="L222" s="48"/>
      <c r="M222" s="224"/>
      <c r="N222" s="225"/>
      <c r="O222" s="88"/>
      <c r="P222" s="88"/>
      <c r="Q222" s="88"/>
      <c r="R222" s="88"/>
      <c r="S222" s="88"/>
      <c r="T222" s="89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T222" s="20" t="s">
        <v>164</v>
      </c>
      <c r="AU222" s="20" t="s">
        <v>88</v>
      </c>
    </row>
    <row r="223" s="14" customFormat="1">
      <c r="A223" s="14"/>
      <c r="B223" s="236"/>
      <c r="C223" s="237"/>
      <c r="D223" s="221" t="s">
        <v>166</v>
      </c>
      <c r="E223" s="238" t="s">
        <v>32</v>
      </c>
      <c r="F223" s="239" t="s">
        <v>327</v>
      </c>
      <c r="G223" s="237"/>
      <c r="H223" s="240">
        <v>10.4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166</v>
      </c>
      <c r="AU223" s="246" t="s">
        <v>88</v>
      </c>
      <c r="AV223" s="14" t="s">
        <v>88</v>
      </c>
      <c r="AW223" s="14" t="s">
        <v>39</v>
      </c>
      <c r="AX223" s="14" t="s">
        <v>86</v>
      </c>
      <c r="AY223" s="246" t="s">
        <v>156</v>
      </c>
    </row>
    <row r="224" s="12" customFormat="1" ht="22.8" customHeight="1">
      <c r="A224" s="12"/>
      <c r="B224" s="192"/>
      <c r="C224" s="193"/>
      <c r="D224" s="194" t="s">
        <v>77</v>
      </c>
      <c r="E224" s="206" t="s">
        <v>162</v>
      </c>
      <c r="F224" s="206" t="s">
        <v>328</v>
      </c>
      <c r="G224" s="193"/>
      <c r="H224" s="193"/>
      <c r="I224" s="196"/>
      <c r="J224" s="207">
        <f>BK224</f>
        <v>0</v>
      </c>
      <c r="K224" s="193"/>
      <c r="L224" s="198"/>
      <c r="M224" s="199"/>
      <c r="N224" s="200"/>
      <c r="O224" s="200"/>
      <c r="P224" s="201">
        <f>SUM(P225:P251)</f>
        <v>0</v>
      </c>
      <c r="Q224" s="200"/>
      <c r="R224" s="201">
        <f>SUM(R225:R251)</f>
        <v>12.025160140000001</v>
      </c>
      <c r="S224" s="200"/>
      <c r="T224" s="202">
        <f>SUM(T225:T251)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3" t="s">
        <v>86</v>
      </c>
      <c r="AT224" s="204" t="s">
        <v>77</v>
      </c>
      <c r="AU224" s="204" t="s">
        <v>86</v>
      </c>
      <c r="AY224" s="203" t="s">
        <v>156</v>
      </c>
      <c r="BK224" s="205">
        <f>SUM(BK225:BK251)</f>
        <v>0</v>
      </c>
    </row>
    <row r="225" s="2" customFormat="1" ht="16.5" customHeight="1">
      <c r="A225" s="42"/>
      <c r="B225" s="43"/>
      <c r="C225" s="208" t="s">
        <v>329</v>
      </c>
      <c r="D225" s="208" t="s">
        <v>158</v>
      </c>
      <c r="E225" s="209" t="s">
        <v>330</v>
      </c>
      <c r="F225" s="210" t="s">
        <v>331</v>
      </c>
      <c r="G225" s="211" t="s">
        <v>181</v>
      </c>
      <c r="H225" s="212">
        <v>4.4240000000000004</v>
      </c>
      <c r="I225" s="213"/>
      <c r="J225" s="214">
        <f>ROUND(I225*H225,2)</f>
        <v>0</v>
      </c>
      <c r="K225" s="210" t="s">
        <v>32</v>
      </c>
      <c r="L225" s="48"/>
      <c r="M225" s="215" t="s">
        <v>32</v>
      </c>
      <c r="N225" s="216" t="s">
        <v>49</v>
      </c>
      <c r="O225" s="88"/>
      <c r="P225" s="217">
        <f>O225*H225</f>
        <v>0</v>
      </c>
      <c r="Q225" s="217">
        <v>2.5020099999999998</v>
      </c>
      <c r="R225" s="217">
        <f>Q225*H225</f>
        <v>11.06889224</v>
      </c>
      <c r="S225" s="217">
        <v>0</v>
      </c>
      <c r="T225" s="218">
        <f>S225*H225</f>
        <v>0</v>
      </c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R225" s="219" t="s">
        <v>162</v>
      </c>
      <c r="AT225" s="219" t="s">
        <v>158</v>
      </c>
      <c r="AU225" s="219" t="s">
        <v>88</v>
      </c>
      <c r="AY225" s="20" t="s">
        <v>156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20" t="s">
        <v>86</v>
      </c>
      <c r="BK225" s="220">
        <f>ROUND(I225*H225,2)</f>
        <v>0</v>
      </c>
      <c r="BL225" s="20" t="s">
        <v>162</v>
      </c>
      <c r="BM225" s="219" t="s">
        <v>332</v>
      </c>
    </row>
    <row r="226" s="2" customFormat="1">
      <c r="A226" s="42"/>
      <c r="B226" s="43"/>
      <c r="C226" s="44"/>
      <c r="D226" s="221" t="s">
        <v>164</v>
      </c>
      <c r="E226" s="44"/>
      <c r="F226" s="222" t="s">
        <v>333</v>
      </c>
      <c r="G226" s="44"/>
      <c r="H226" s="44"/>
      <c r="I226" s="223"/>
      <c r="J226" s="44"/>
      <c r="K226" s="44"/>
      <c r="L226" s="48"/>
      <c r="M226" s="224"/>
      <c r="N226" s="225"/>
      <c r="O226" s="88"/>
      <c r="P226" s="88"/>
      <c r="Q226" s="88"/>
      <c r="R226" s="88"/>
      <c r="S226" s="88"/>
      <c r="T226" s="89"/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T226" s="20" t="s">
        <v>164</v>
      </c>
      <c r="AU226" s="20" t="s">
        <v>88</v>
      </c>
    </row>
    <row r="227" s="13" customFormat="1">
      <c r="A227" s="13"/>
      <c r="B227" s="226"/>
      <c r="C227" s="227"/>
      <c r="D227" s="221" t="s">
        <v>166</v>
      </c>
      <c r="E227" s="228" t="s">
        <v>32</v>
      </c>
      <c r="F227" s="229" t="s">
        <v>334</v>
      </c>
      <c r="G227" s="227"/>
      <c r="H227" s="228" t="s">
        <v>32</v>
      </c>
      <c r="I227" s="230"/>
      <c r="J227" s="227"/>
      <c r="K227" s="227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166</v>
      </c>
      <c r="AU227" s="235" t="s">
        <v>88</v>
      </c>
      <c r="AV227" s="13" t="s">
        <v>86</v>
      </c>
      <c r="AW227" s="13" t="s">
        <v>39</v>
      </c>
      <c r="AX227" s="13" t="s">
        <v>78</v>
      </c>
      <c r="AY227" s="235" t="s">
        <v>156</v>
      </c>
    </row>
    <row r="228" s="14" customFormat="1">
      <c r="A228" s="14"/>
      <c r="B228" s="236"/>
      <c r="C228" s="237"/>
      <c r="D228" s="221" t="s">
        <v>166</v>
      </c>
      <c r="E228" s="238" t="s">
        <v>32</v>
      </c>
      <c r="F228" s="239" t="s">
        <v>335</v>
      </c>
      <c r="G228" s="237"/>
      <c r="H228" s="240">
        <v>2.605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166</v>
      </c>
      <c r="AU228" s="246" t="s">
        <v>88</v>
      </c>
      <c r="AV228" s="14" t="s">
        <v>88</v>
      </c>
      <c r="AW228" s="14" t="s">
        <v>39</v>
      </c>
      <c r="AX228" s="14" t="s">
        <v>78</v>
      </c>
      <c r="AY228" s="246" t="s">
        <v>156</v>
      </c>
    </row>
    <row r="229" s="13" customFormat="1">
      <c r="A229" s="13"/>
      <c r="B229" s="226"/>
      <c r="C229" s="227"/>
      <c r="D229" s="221" t="s">
        <v>166</v>
      </c>
      <c r="E229" s="228" t="s">
        <v>32</v>
      </c>
      <c r="F229" s="229" t="s">
        <v>267</v>
      </c>
      <c r="G229" s="227"/>
      <c r="H229" s="228" t="s">
        <v>32</v>
      </c>
      <c r="I229" s="230"/>
      <c r="J229" s="227"/>
      <c r="K229" s="227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166</v>
      </c>
      <c r="AU229" s="235" t="s">
        <v>88</v>
      </c>
      <c r="AV229" s="13" t="s">
        <v>86</v>
      </c>
      <c r="AW229" s="13" t="s">
        <v>39</v>
      </c>
      <c r="AX229" s="13" t="s">
        <v>78</v>
      </c>
      <c r="AY229" s="235" t="s">
        <v>156</v>
      </c>
    </row>
    <row r="230" s="14" customFormat="1">
      <c r="A230" s="14"/>
      <c r="B230" s="236"/>
      <c r="C230" s="237"/>
      <c r="D230" s="221" t="s">
        <v>166</v>
      </c>
      <c r="E230" s="238" t="s">
        <v>32</v>
      </c>
      <c r="F230" s="239" t="s">
        <v>336</v>
      </c>
      <c r="G230" s="237"/>
      <c r="H230" s="240">
        <v>1.093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166</v>
      </c>
      <c r="AU230" s="246" t="s">
        <v>88</v>
      </c>
      <c r="AV230" s="14" t="s">
        <v>88</v>
      </c>
      <c r="AW230" s="14" t="s">
        <v>39</v>
      </c>
      <c r="AX230" s="14" t="s">
        <v>78</v>
      </c>
      <c r="AY230" s="246" t="s">
        <v>156</v>
      </c>
    </row>
    <row r="231" s="13" customFormat="1">
      <c r="A231" s="13"/>
      <c r="B231" s="226"/>
      <c r="C231" s="227"/>
      <c r="D231" s="221" t="s">
        <v>166</v>
      </c>
      <c r="E231" s="228" t="s">
        <v>32</v>
      </c>
      <c r="F231" s="229" t="s">
        <v>337</v>
      </c>
      <c r="G231" s="227"/>
      <c r="H231" s="228" t="s">
        <v>32</v>
      </c>
      <c r="I231" s="230"/>
      <c r="J231" s="227"/>
      <c r="K231" s="227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166</v>
      </c>
      <c r="AU231" s="235" t="s">
        <v>88</v>
      </c>
      <c r="AV231" s="13" t="s">
        <v>86</v>
      </c>
      <c r="AW231" s="13" t="s">
        <v>39</v>
      </c>
      <c r="AX231" s="13" t="s">
        <v>78</v>
      </c>
      <c r="AY231" s="235" t="s">
        <v>156</v>
      </c>
    </row>
    <row r="232" s="14" customFormat="1">
      <c r="A232" s="14"/>
      <c r="B232" s="236"/>
      <c r="C232" s="237"/>
      <c r="D232" s="221" t="s">
        <v>166</v>
      </c>
      <c r="E232" s="238" t="s">
        <v>32</v>
      </c>
      <c r="F232" s="239" t="s">
        <v>338</v>
      </c>
      <c r="G232" s="237"/>
      <c r="H232" s="240">
        <v>0.69599999999999995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166</v>
      </c>
      <c r="AU232" s="246" t="s">
        <v>88</v>
      </c>
      <c r="AV232" s="14" t="s">
        <v>88</v>
      </c>
      <c r="AW232" s="14" t="s">
        <v>39</v>
      </c>
      <c r="AX232" s="14" t="s">
        <v>78</v>
      </c>
      <c r="AY232" s="246" t="s">
        <v>156</v>
      </c>
    </row>
    <row r="233" s="13" customFormat="1">
      <c r="A233" s="13"/>
      <c r="B233" s="226"/>
      <c r="C233" s="227"/>
      <c r="D233" s="221" t="s">
        <v>166</v>
      </c>
      <c r="E233" s="228" t="s">
        <v>32</v>
      </c>
      <c r="F233" s="229" t="s">
        <v>267</v>
      </c>
      <c r="G233" s="227"/>
      <c r="H233" s="228" t="s">
        <v>32</v>
      </c>
      <c r="I233" s="230"/>
      <c r="J233" s="227"/>
      <c r="K233" s="227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166</v>
      </c>
      <c r="AU233" s="235" t="s">
        <v>88</v>
      </c>
      <c r="AV233" s="13" t="s">
        <v>86</v>
      </c>
      <c r="AW233" s="13" t="s">
        <v>39</v>
      </c>
      <c r="AX233" s="13" t="s">
        <v>78</v>
      </c>
      <c r="AY233" s="235" t="s">
        <v>156</v>
      </c>
    </row>
    <row r="234" s="14" customFormat="1">
      <c r="A234" s="14"/>
      <c r="B234" s="236"/>
      <c r="C234" s="237"/>
      <c r="D234" s="221" t="s">
        <v>166</v>
      </c>
      <c r="E234" s="238" t="s">
        <v>32</v>
      </c>
      <c r="F234" s="239" t="s">
        <v>339</v>
      </c>
      <c r="G234" s="237"/>
      <c r="H234" s="240">
        <v>0.029999999999999999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166</v>
      </c>
      <c r="AU234" s="246" t="s">
        <v>88</v>
      </c>
      <c r="AV234" s="14" t="s">
        <v>88</v>
      </c>
      <c r="AW234" s="14" t="s">
        <v>39</v>
      </c>
      <c r="AX234" s="14" t="s">
        <v>78</v>
      </c>
      <c r="AY234" s="246" t="s">
        <v>156</v>
      </c>
    </row>
    <row r="235" s="15" customFormat="1">
      <c r="A235" s="15"/>
      <c r="B235" s="247"/>
      <c r="C235" s="248"/>
      <c r="D235" s="221" t="s">
        <v>166</v>
      </c>
      <c r="E235" s="249" t="s">
        <v>32</v>
      </c>
      <c r="F235" s="250" t="s">
        <v>189</v>
      </c>
      <c r="G235" s="248"/>
      <c r="H235" s="251">
        <v>4.4240000000000004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7" t="s">
        <v>166</v>
      </c>
      <c r="AU235" s="257" t="s">
        <v>88</v>
      </c>
      <c r="AV235" s="15" t="s">
        <v>162</v>
      </c>
      <c r="AW235" s="15" t="s">
        <v>39</v>
      </c>
      <c r="AX235" s="15" t="s">
        <v>86</v>
      </c>
      <c r="AY235" s="257" t="s">
        <v>156</v>
      </c>
    </row>
    <row r="236" s="2" customFormat="1" ht="16.5" customHeight="1">
      <c r="A236" s="42"/>
      <c r="B236" s="43"/>
      <c r="C236" s="208" t="s">
        <v>340</v>
      </c>
      <c r="D236" s="208" t="s">
        <v>158</v>
      </c>
      <c r="E236" s="209" t="s">
        <v>341</v>
      </c>
      <c r="F236" s="210" t="s">
        <v>342</v>
      </c>
      <c r="G236" s="211" t="s">
        <v>161</v>
      </c>
      <c r="H236" s="212">
        <v>36.020000000000003</v>
      </c>
      <c r="I236" s="213"/>
      <c r="J236" s="214">
        <f>ROUND(I236*H236,2)</f>
        <v>0</v>
      </c>
      <c r="K236" s="210" t="s">
        <v>32</v>
      </c>
      <c r="L236" s="48"/>
      <c r="M236" s="215" t="s">
        <v>32</v>
      </c>
      <c r="N236" s="216" t="s">
        <v>49</v>
      </c>
      <c r="O236" s="88"/>
      <c r="P236" s="217">
        <f>O236*H236</f>
        <v>0</v>
      </c>
      <c r="Q236" s="217">
        <v>0.0073699999999999998</v>
      </c>
      <c r="R236" s="217">
        <f>Q236*H236</f>
        <v>0.26546740000000002</v>
      </c>
      <c r="S236" s="217">
        <v>0</v>
      </c>
      <c r="T236" s="218">
        <f>S236*H236</f>
        <v>0</v>
      </c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R236" s="219" t="s">
        <v>162</v>
      </c>
      <c r="AT236" s="219" t="s">
        <v>158</v>
      </c>
      <c r="AU236" s="219" t="s">
        <v>88</v>
      </c>
      <c r="AY236" s="20" t="s">
        <v>156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20" t="s">
        <v>86</v>
      </c>
      <c r="BK236" s="220">
        <f>ROUND(I236*H236,2)</f>
        <v>0</v>
      </c>
      <c r="BL236" s="20" t="s">
        <v>162</v>
      </c>
      <c r="BM236" s="219" t="s">
        <v>343</v>
      </c>
    </row>
    <row r="237" s="2" customFormat="1">
      <c r="A237" s="42"/>
      <c r="B237" s="43"/>
      <c r="C237" s="44"/>
      <c r="D237" s="221" t="s">
        <v>164</v>
      </c>
      <c r="E237" s="44"/>
      <c r="F237" s="222" t="s">
        <v>344</v>
      </c>
      <c r="G237" s="44"/>
      <c r="H237" s="44"/>
      <c r="I237" s="223"/>
      <c r="J237" s="44"/>
      <c r="K237" s="44"/>
      <c r="L237" s="48"/>
      <c r="M237" s="224"/>
      <c r="N237" s="225"/>
      <c r="O237" s="88"/>
      <c r="P237" s="88"/>
      <c r="Q237" s="88"/>
      <c r="R237" s="88"/>
      <c r="S237" s="88"/>
      <c r="T237" s="89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T237" s="20" t="s">
        <v>164</v>
      </c>
      <c r="AU237" s="20" t="s">
        <v>88</v>
      </c>
    </row>
    <row r="238" s="13" customFormat="1">
      <c r="A238" s="13"/>
      <c r="B238" s="226"/>
      <c r="C238" s="227"/>
      <c r="D238" s="221" t="s">
        <v>166</v>
      </c>
      <c r="E238" s="228" t="s">
        <v>32</v>
      </c>
      <c r="F238" s="229" t="s">
        <v>246</v>
      </c>
      <c r="G238" s="227"/>
      <c r="H238" s="228" t="s">
        <v>32</v>
      </c>
      <c r="I238" s="230"/>
      <c r="J238" s="227"/>
      <c r="K238" s="227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166</v>
      </c>
      <c r="AU238" s="235" t="s">
        <v>88</v>
      </c>
      <c r="AV238" s="13" t="s">
        <v>86</v>
      </c>
      <c r="AW238" s="13" t="s">
        <v>39</v>
      </c>
      <c r="AX238" s="13" t="s">
        <v>78</v>
      </c>
      <c r="AY238" s="235" t="s">
        <v>156</v>
      </c>
    </row>
    <row r="239" s="14" customFormat="1">
      <c r="A239" s="14"/>
      <c r="B239" s="236"/>
      <c r="C239" s="237"/>
      <c r="D239" s="221" t="s">
        <v>166</v>
      </c>
      <c r="E239" s="238" t="s">
        <v>32</v>
      </c>
      <c r="F239" s="239" t="s">
        <v>345</v>
      </c>
      <c r="G239" s="237"/>
      <c r="H239" s="240">
        <v>25.48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166</v>
      </c>
      <c r="AU239" s="246" t="s">
        <v>88</v>
      </c>
      <c r="AV239" s="14" t="s">
        <v>88</v>
      </c>
      <c r="AW239" s="14" t="s">
        <v>39</v>
      </c>
      <c r="AX239" s="14" t="s">
        <v>78</v>
      </c>
      <c r="AY239" s="246" t="s">
        <v>156</v>
      </c>
    </row>
    <row r="240" s="13" customFormat="1">
      <c r="A240" s="13"/>
      <c r="B240" s="226"/>
      <c r="C240" s="227"/>
      <c r="D240" s="221" t="s">
        <v>166</v>
      </c>
      <c r="E240" s="228" t="s">
        <v>32</v>
      </c>
      <c r="F240" s="229" t="s">
        <v>248</v>
      </c>
      <c r="G240" s="227"/>
      <c r="H240" s="228" t="s">
        <v>32</v>
      </c>
      <c r="I240" s="230"/>
      <c r="J240" s="227"/>
      <c r="K240" s="227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166</v>
      </c>
      <c r="AU240" s="235" t="s">
        <v>88</v>
      </c>
      <c r="AV240" s="13" t="s">
        <v>86</v>
      </c>
      <c r="AW240" s="13" t="s">
        <v>39</v>
      </c>
      <c r="AX240" s="13" t="s">
        <v>78</v>
      </c>
      <c r="AY240" s="235" t="s">
        <v>156</v>
      </c>
    </row>
    <row r="241" s="14" customFormat="1">
      <c r="A241" s="14"/>
      <c r="B241" s="236"/>
      <c r="C241" s="237"/>
      <c r="D241" s="221" t="s">
        <v>166</v>
      </c>
      <c r="E241" s="238" t="s">
        <v>32</v>
      </c>
      <c r="F241" s="239" t="s">
        <v>346</v>
      </c>
      <c r="G241" s="237"/>
      <c r="H241" s="240">
        <v>1.04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166</v>
      </c>
      <c r="AU241" s="246" t="s">
        <v>88</v>
      </c>
      <c r="AV241" s="14" t="s">
        <v>88</v>
      </c>
      <c r="AW241" s="14" t="s">
        <v>39</v>
      </c>
      <c r="AX241" s="14" t="s">
        <v>78</v>
      </c>
      <c r="AY241" s="246" t="s">
        <v>156</v>
      </c>
    </row>
    <row r="242" s="13" customFormat="1">
      <c r="A242" s="13"/>
      <c r="B242" s="226"/>
      <c r="C242" s="227"/>
      <c r="D242" s="221" t="s">
        <v>166</v>
      </c>
      <c r="E242" s="228" t="s">
        <v>32</v>
      </c>
      <c r="F242" s="229" t="s">
        <v>267</v>
      </c>
      <c r="G242" s="227"/>
      <c r="H242" s="228" t="s">
        <v>32</v>
      </c>
      <c r="I242" s="230"/>
      <c r="J242" s="227"/>
      <c r="K242" s="227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166</v>
      </c>
      <c r="AU242" s="235" t="s">
        <v>88</v>
      </c>
      <c r="AV242" s="13" t="s">
        <v>86</v>
      </c>
      <c r="AW242" s="13" t="s">
        <v>39</v>
      </c>
      <c r="AX242" s="13" t="s">
        <v>78</v>
      </c>
      <c r="AY242" s="235" t="s">
        <v>156</v>
      </c>
    </row>
    <row r="243" s="14" customFormat="1">
      <c r="A243" s="14"/>
      <c r="B243" s="236"/>
      <c r="C243" s="237"/>
      <c r="D243" s="221" t="s">
        <v>166</v>
      </c>
      <c r="E243" s="238" t="s">
        <v>32</v>
      </c>
      <c r="F243" s="239" t="s">
        <v>347</v>
      </c>
      <c r="G243" s="237"/>
      <c r="H243" s="240">
        <v>9.5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166</v>
      </c>
      <c r="AU243" s="246" t="s">
        <v>88</v>
      </c>
      <c r="AV243" s="14" t="s">
        <v>88</v>
      </c>
      <c r="AW243" s="14" t="s">
        <v>39</v>
      </c>
      <c r="AX243" s="14" t="s">
        <v>78</v>
      </c>
      <c r="AY243" s="246" t="s">
        <v>156</v>
      </c>
    </row>
    <row r="244" s="15" customFormat="1">
      <c r="A244" s="15"/>
      <c r="B244" s="247"/>
      <c r="C244" s="248"/>
      <c r="D244" s="221" t="s">
        <v>166</v>
      </c>
      <c r="E244" s="249" t="s">
        <v>32</v>
      </c>
      <c r="F244" s="250" t="s">
        <v>189</v>
      </c>
      <c r="G244" s="248"/>
      <c r="H244" s="251">
        <v>36.019999999999996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7" t="s">
        <v>166</v>
      </c>
      <c r="AU244" s="257" t="s">
        <v>88</v>
      </c>
      <c r="AV244" s="15" t="s">
        <v>162</v>
      </c>
      <c r="AW244" s="15" t="s">
        <v>39</v>
      </c>
      <c r="AX244" s="15" t="s">
        <v>86</v>
      </c>
      <c r="AY244" s="257" t="s">
        <v>156</v>
      </c>
    </row>
    <row r="245" s="2" customFormat="1" ht="16.5" customHeight="1">
      <c r="A245" s="42"/>
      <c r="B245" s="43"/>
      <c r="C245" s="208" t="s">
        <v>348</v>
      </c>
      <c r="D245" s="208" t="s">
        <v>158</v>
      </c>
      <c r="E245" s="209" t="s">
        <v>349</v>
      </c>
      <c r="F245" s="210" t="s">
        <v>350</v>
      </c>
      <c r="G245" s="211" t="s">
        <v>221</v>
      </c>
      <c r="H245" s="212">
        <v>0.65000000000000002</v>
      </c>
      <c r="I245" s="213"/>
      <c r="J245" s="214">
        <f>ROUND(I245*H245,2)</f>
        <v>0</v>
      </c>
      <c r="K245" s="210" t="s">
        <v>32</v>
      </c>
      <c r="L245" s="48"/>
      <c r="M245" s="215" t="s">
        <v>32</v>
      </c>
      <c r="N245" s="216" t="s">
        <v>49</v>
      </c>
      <c r="O245" s="88"/>
      <c r="P245" s="217">
        <f>O245*H245</f>
        <v>0</v>
      </c>
      <c r="Q245" s="217">
        <v>1.06277</v>
      </c>
      <c r="R245" s="217">
        <f>Q245*H245</f>
        <v>0.69080050000000004</v>
      </c>
      <c r="S245" s="217">
        <v>0</v>
      </c>
      <c r="T245" s="218">
        <f>S245*H245</f>
        <v>0</v>
      </c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R245" s="219" t="s">
        <v>162</v>
      </c>
      <c r="AT245" s="219" t="s">
        <v>158</v>
      </c>
      <c r="AU245" s="219" t="s">
        <v>88</v>
      </c>
      <c r="AY245" s="20" t="s">
        <v>156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20" t="s">
        <v>86</v>
      </c>
      <c r="BK245" s="220">
        <f>ROUND(I245*H245,2)</f>
        <v>0</v>
      </c>
      <c r="BL245" s="20" t="s">
        <v>162</v>
      </c>
      <c r="BM245" s="219" t="s">
        <v>351</v>
      </c>
    </row>
    <row r="246" s="2" customFormat="1">
      <c r="A246" s="42"/>
      <c r="B246" s="43"/>
      <c r="C246" s="44"/>
      <c r="D246" s="221" t="s">
        <v>164</v>
      </c>
      <c r="E246" s="44"/>
      <c r="F246" s="222" t="s">
        <v>352</v>
      </c>
      <c r="G246" s="44"/>
      <c r="H246" s="44"/>
      <c r="I246" s="223"/>
      <c r="J246" s="44"/>
      <c r="K246" s="44"/>
      <c r="L246" s="48"/>
      <c r="M246" s="224"/>
      <c r="N246" s="225"/>
      <c r="O246" s="88"/>
      <c r="P246" s="88"/>
      <c r="Q246" s="88"/>
      <c r="R246" s="88"/>
      <c r="S246" s="88"/>
      <c r="T246" s="89"/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T246" s="20" t="s">
        <v>164</v>
      </c>
      <c r="AU246" s="20" t="s">
        <v>88</v>
      </c>
    </row>
    <row r="247" s="13" customFormat="1">
      <c r="A247" s="13"/>
      <c r="B247" s="226"/>
      <c r="C247" s="227"/>
      <c r="D247" s="221" t="s">
        <v>166</v>
      </c>
      <c r="E247" s="228" t="s">
        <v>32</v>
      </c>
      <c r="F247" s="229" t="s">
        <v>334</v>
      </c>
      <c r="G247" s="227"/>
      <c r="H247" s="228" t="s">
        <v>32</v>
      </c>
      <c r="I247" s="230"/>
      <c r="J247" s="227"/>
      <c r="K247" s="227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166</v>
      </c>
      <c r="AU247" s="235" t="s">
        <v>88</v>
      </c>
      <c r="AV247" s="13" t="s">
        <v>86</v>
      </c>
      <c r="AW247" s="13" t="s">
        <v>39</v>
      </c>
      <c r="AX247" s="13" t="s">
        <v>78</v>
      </c>
      <c r="AY247" s="235" t="s">
        <v>156</v>
      </c>
    </row>
    <row r="248" s="14" customFormat="1">
      <c r="A248" s="14"/>
      <c r="B248" s="236"/>
      <c r="C248" s="237"/>
      <c r="D248" s="221" t="s">
        <v>166</v>
      </c>
      <c r="E248" s="238" t="s">
        <v>32</v>
      </c>
      <c r="F248" s="239" t="s">
        <v>353</v>
      </c>
      <c r="G248" s="237"/>
      <c r="H248" s="240">
        <v>0.46999999999999997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166</v>
      </c>
      <c r="AU248" s="246" t="s">
        <v>88</v>
      </c>
      <c r="AV248" s="14" t="s">
        <v>88</v>
      </c>
      <c r="AW248" s="14" t="s">
        <v>39</v>
      </c>
      <c r="AX248" s="14" t="s">
        <v>78</v>
      </c>
      <c r="AY248" s="246" t="s">
        <v>156</v>
      </c>
    </row>
    <row r="249" s="13" customFormat="1">
      <c r="A249" s="13"/>
      <c r="B249" s="226"/>
      <c r="C249" s="227"/>
      <c r="D249" s="221" t="s">
        <v>166</v>
      </c>
      <c r="E249" s="228" t="s">
        <v>32</v>
      </c>
      <c r="F249" s="229" t="s">
        <v>354</v>
      </c>
      <c r="G249" s="227"/>
      <c r="H249" s="228" t="s">
        <v>32</v>
      </c>
      <c r="I249" s="230"/>
      <c r="J249" s="227"/>
      <c r="K249" s="227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166</v>
      </c>
      <c r="AU249" s="235" t="s">
        <v>88</v>
      </c>
      <c r="AV249" s="13" t="s">
        <v>86</v>
      </c>
      <c r="AW249" s="13" t="s">
        <v>39</v>
      </c>
      <c r="AX249" s="13" t="s">
        <v>78</v>
      </c>
      <c r="AY249" s="235" t="s">
        <v>156</v>
      </c>
    </row>
    <row r="250" s="14" customFormat="1">
      <c r="A250" s="14"/>
      <c r="B250" s="236"/>
      <c r="C250" s="237"/>
      <c r="D250" s="221" t="s">
        <v>166</v>
      </c>
      <c r="E250" s="238" t="s">
        <v>32</v>
      </c>
      <c r="F250" s="239" t="s">
        <v>281</v>
      </c>
      <c r="G250" s="237"/>
      <c r="H250" s="240">
        <v>0.17999999999999999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166</v>
      </c>
      <c r="AU250" s="246" t="s">
        <v>88</v>
      </c>
      <c r="AV250" s="14" t="s">
        <v>88</v>
      </c>
      <c r="AW250" s="14" t="s">
        <v>39</v>
      </c>
      <c r="AX250" s="14" t="s">
        <v>78</v>
      </c>
      <c r="AY250" s="246" t="s">
        <v>156</v>
      </c>
    </row>
    <row r="251" s="15" customFormat="1">
      <c r="A251" s="15"/>
      <c r="B251" s="247"/>
      <c r="C251" s="248"/>
      <c r="D251" s="221" t="s">
        <v>166</v>
      </c>
      <c r="E251" s="249" t="s">
        <v>32</v>
      </c>
      <c r="F251" s="250" t="s">
        <v>189</v>
      </c>
      <c r="G251" s="248"/>
      <c r="H251" s="251">
        <v>0.64999999999999991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7" t="s">
        <v>166</v>
      </c>
      <c r="AU251" s="257" t="s">
        <v>88</v>
      </c>
      <c r="AV251" s="15" t="s">
        <v>162</v>
      </c>
      <c r="AW251" s="15" t="s">
        <v>39</v>
      </c>
      <c r="AX251" s="15" t="s">
        <v>86</v>
      </c>
      <c r="AY251" s="257" t="s">
        <v>156</v>
      </c>
    </row>
    <row r="252" s="12" customFormat="1" ht="22.8" customHeight="1">
      <c r="A252" s="12"/>
      <c r="B252" s="192"/>
      <c r="C252" s="193"/>
      <c r="D252" s="194" t="s">
        <v>77</v>
      </c>
      <c r="E252" s="206" t="s">
        <v>190</v>
      </c>
      <c r="F252" s="206" t="s">
        <v>355</v>
      </c>
      <c r="G252" s="193"/>
      <c r="H252" s="193"/>
      <c r="I252" s="196"/>
      <c r="J252" s="207">
        <f>BK252</f>
        <v>0</v>
      </c>
      <c r="K252" s="193"/>
      <c r="L252" s="198"/>
      <c r="M252" s="199"/>
      <c r="N252" s="200"/>
      <c r="O252" s="200"/>
      <c r="P252" s="201">
        <f>SUM(P253:P263)</f>
        <v>0</v>
      </c>
      <c r="Q252" s="200"/>
      <c r="R252" s="201">
        <f>SUM(R253:R263)</f>
        <v>10.576112500000001</v>
      </c>
      <c r="S252" s="200"/>
      <c r="T252" s="202">
        <f>SUM(T253:T263)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3" t="s">
        <v>86</v>
      </c>
      <c r="AT252" s="204" t="s">
        <v>77</v>
      </c>
      <c r="AU252" s="204" t="s">
        <v>86</v>
      </c>
      <c r="AY252" s="203" t="s">
        <v>156</v>
      </c>
      <c r="BK252" s="205">
        <f>SUM(BK253:BK263)</f>
        <v>0</v>
      </c>
    </row>
    <row r="253" s="2" customFormat="1" ht="16.5" customHeight="1">
      <c r="A253" s="42"/>
      <c r="B253" s="43"/>
      <c r="C253" s="208" t="s">
        <v>356</v>
      </c>
      <c r="D253" s="208" t="s">
        <v>158</v>
      </c>
      <c r="E253" s="209" t="s">
        <v>357</v>
      </c>
      <c r="F253" s="210" t="s">
        <v>358</v>
      </c>
      <c r="G253" s="211" t="s">
        <v>161</v>
      </c>
      <c r="H253" s="212">
        <v>11.875</v>
      </c>
      <c r="I253" s="213"/>
      <c r="J253" s="214">
        <f>ROUND(I253*H253,2)</f>
        <v>0</v>
      </c>
      <c r="K253" s="210" t="s">
        <v>32</v>
      </c>
      <c r="L253" s="48"/>
      <c r="M253" s="215" t="s">
        <v>32</v>
      </c>
      <c r="N253" s="216" t="s">
        <v>49</v>
      </c>
      <c r="O253" s="88"/>
      <c r="P253" s="217">
        <f>O253*H253</f>
        <v>0</v>
      </c>
      <c r="Q253" s="217">
        <v>0.23000000000000001</v>
      </c>
      <c r="R253" s="217">
        <f>Q253*H253</f>
        <v>2.7312500000000002</v>
      </c>
      <c r="S253" s="217">
        <v>0</v>
      </c>
      <c r="T253" s="218">
        <f>S253*H253</f>
        <v>0</v>
      </c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R253" s="219" t="s">
        <v>162</v>
      </c>
      <c r="AT253" s="219" t="s">
        <v>158</v>
      </c>
      <c r="AU253" s="219" t="s">
        <v>88</v>
      </c>
      <c r="AY253" s="20" t="s">
        <v>156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20" t="s">
        <v>86</v>
      </c>
      <c r="BK253" s="220">
        <f>ROUND(I253*H253,2)</f>
        <v>0</v>
      </c>
      <c r="BL253" s="20" t="s">
        <v>162</v>
      </c>
      <c r="BM253" s="219" t="s">
        <v>359</v>
      </c>
    </row>
    <row r="254" s="2" customFormat="1">
      <c r="A254" s="42"/>
      <c r="B254" s="43"/>
      <c r="C254" s="44"/>
      <c r="D254" s="221" t="s">
        <v>164</v>
      </c>
      <c r="E254" s="44"/>
      <c r="F254" s="222" t="s">
        <v>360</v>
      </c>
      <c r="G254" s="44"/>
      <c r="H254" s="44"/>
      <c r="I254" s="223"/>
      <c r="J254" s="44"/>
      <c r="K254" s="44"/>
      <c r="L254" s="48"/>
      <c r="M254" s="224"/>
      <c r="N254" s="225"/>
      <c r="O254" s="88"/>
      <c r="P254" s="88"/>
      <c r="Q254" s="88"/>
      <c r="R254" s="88"/>
      <c r="S254" s="88"/>
      <c r="T254" s="89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T254" s="20" t="s">
        <v>164</v>
      </c>
      <c r="AU254" s="20" t="s">
        <v>88</v>
      </c>
    </row>
    <row r="255" s="14" customFormat="1">
      <c r="A255" s="14"/>
      <c r="B255" s="236"/>
      <c r="C255" s="237"/>
      <c r="D255" s="221" t="s">
        <v>166</v>
      </c>
      <c r="E255" s="238" t="s">
        <v>32</v>
      </c>
      <c r="F255" s="239" t="s">
        <v>168</v>
      </c>
      <c r="G255" s="237"/>
      <c r="H255" s="240">
        <v>11.875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166</v>
      </c>
      <c r="AU255" s="246" t="s">
        <v>88</v>
      </c>
      <c r="AV255" s="14" t="s">
        <v>88</v>
      </c>
      <c r="AW255" s="14" t="s">
        <v>39</v>
      </c>
      <c r="AX255" s="14" t="s">
        <v>86</v>
      </c>
      <c r="AY255" s="246" t="s">
        <v>156</v>
      </c>
    </row>
    <row r="256" s="2" customFormat="1" ht="21.75" customHeight="1">
      <c r="A256" s="42"/>
      <c r="B256" s="43"/>
      <c r="C256" s="208" t="s">
        <v>361</v>
      </c>
      <c r="D256" s="208" t="s">
        <v>158</v>
      </c>
      <c r="E256" s="209" t="s">
        <v>362</v>
      </c>
      <c r="F256" s="210" t="s">
        <v>363</v>
      </c>
      <c r="G256" s="211" t="s">
        <v>161</v>
      </c>
      <c r="H256" s="212">
        <v>11.875</v>
      </c>
      <c r="I256" s="213"/>
      <c r="J256" s="214">
        <f>ROUND(I256*H256,2)</f>
        <v>0</v>
      </c>
      <c r="K256" s="210" t="s">
        <v>32</v>
      </c>
      <c r="L256" s="48"/>
      <c r="M256" s="215" t="s">
        <v>32</v>
      </c>
      <c r="N256" s="216" t="s">
        <v>49</v>
      </c>
      <c r="O256" s="88"/>
      <c r="P256" s="217">
        <f>O256*H256</f>
        <v>0</v>
      </c>
      <c r="Q256" s="217">
        <v>0.19</v>
      </c>
      <c r="R256" s="217">
        <f>Q256*H256</f>
        <v>2.2562500000000001</v>
      </c>
      <c r="S256" s="217">
        <v>0</v>
      </c>
      <c r="T256" s="218">
        <f>S256*H256</f>
        <v>0</v>
      </c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R256" s="219" t="s">
        <v>162</v>
      </c>
      <c r="AT256" s="219" t="s">
        <v>158</v>
      </c>
      <c r="AU256" s="219" t="s">
        <v>88</v>
      </c>
      <c r="AY256" s="20" t="s">
        <v>156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20" t="s">
        <v>86</v>
      </c>
      <c r="BK256" s="220">
        <f>ROUND(I256*H256,2)</f>
        <v>0</v>
      </c>
      <c r="BL256" s="20" t="s">
        <v>162</v>
      </c>
      <c r="BM256" s="219" t="s">
        <v>364</v>
      </c>
    </row>
    <row r="257" s="2" customFormat="1">
      <c r="A257" s="42"/>
      <c r="B257" s="43"/>
      <c r="C257" s="44"/>
      <c r="D257" s="221" t="s">
        <v>164</v>
      </c>
      <c r="E257" s="44"/>
      <c r="F257" s="222" t="s">
        <v>365</v>
      </c>
      <c r="G257" s="44"/>
      <c r="H257" s="44"/>
      <c r="I257" s="223"/>
      <c r="J257" s="44"/>
      <c r="K257" s="44"/>
      <c r="L257" s="48"/>
      <c r="M257" s="224"/>
      <c r="N257" s="225"/>
      <c r="O257" s="88"/>
      <c r="P257" s="88"/>
      <c r="Q257" s="88"/>
      <c r="R257" s="88"/>
      <c r="S257" s="88"/>
      <c r="T257" s="89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T257" s="20" t="s">
        <v>164</v>
      </c>
      <c r="AU257" s="20" t="s">
        <v>88</v>
      </c>
    </row>
    <row r="258" s="2" customFormat="1" ht="21.75" customHeight="1">
      <c r="A258" s="42"/>
      <c r="B258" s="43"/>
      <c r="C258" s="208" t="s">
        <v>366</v>
      </c>
      <c r="D258" s="208" t="s">
        <v>158</v>
      </c>
      <c r="E258" s="209" t="s">
        <v>367</v>
      </c>
      <c r="F258" s="210" t="s">
        <v>368</v>
      </c>
      <c r="G258" s="211" t="s">
        <v>161</v>
      </c>
      <c r="H258" s="212">
        <v>11.875</v>
      </c>
      <c r="I258" s="213"/>
      <c r="J258" s="214">
        <f>ROUND(I258*H258,2)</f>
        <v>0</v>
      </c>
      <c r="K258" s="210" t="s">
        <v>32</v>
      </c>
      <c r="L258" s="48"/>
      <c r="M258" s="215" t="s">
        <v>32</v>
      </c>
      <c r="N258" s="216" t="s">
        <v>49</v>
      </c>
      <c r="O258" s="88"/>
      <c r="P258" s="217">
        <f>O258*H258</f>
        <v>0</v>
      </c>
      <c r="Q258" s="217">
        <v>0.38</v>
      </c>
      <c r="R258" s="217">
        <f>Q258*H258</f>
        <v>4.5125000000000002</v>
      </c>
      <c r="S258" s="217">
        <v>0</v>
      </c>
      <c r="T258" s="218">
        <f>S258*H258</f>
        <v>0</v>
      </c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R258" s="219" t="s">
        <v>162</v>
      </c>
      <c r="AT258" s="219" t="s">
        <v>158</v>
      </c>
      <c r="AU258" s="219" t="s">
        <v>88</v>
      </c>
      <c r="AY258" s="20" t="s">
        <v>156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20" t="s">
        <v>86</v>
      </c>
      <c r="BK258" s="220">
        <f>ROUND(I258*H258,2)</f>
        <v>0</v>
      </c>
      <c r="BL258" s="20" t="s">
        <v>162</v>
      </c>
      <c r="BM258" s="219" t="s">
        <v>369</v>
      </c>
    </row>
    <row r="259" s="2" customFormat="1">
      <c r="A259" s="42"/>
      <c r="B259" s="43"/>
      <c r="C259" s="44"/>
      <c r="D259" s="221" t="s">
        <v>164</v>
      </c>
      <c r="E259" s="44"/>
      <c r="F259" s="222" t="s">
        <v>370</v>
      </c>
      <c r="G259" s="44"/>
      <c r="H259" s="44"/>
      <c r="I259" s="223"/>
      <c r="J259" s="44"/>
      <c r="K259" s="44"/>
      <c r="L259" s="48"/>
      <c r="M259" s="224"/>
      <c r="N259" s="225"/>
      <c r="O259" s="88"/>
      <c r="P259" s="88"/>
      <c r="Q259" s="88"/>
      <c r="R259" s="88"/>
      <c r="S259" s="88"/>
      <c r="T259" s="89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T259" s="20" t="s">
        <v>164</v>
      </c>
      <c r="AU259" s="20" t="s">
        <v>88</v>
      </c>
    </row>
    <row r="260" s="2" customFormat="1" ht="16.5" customHeight="1">
      <c r="A260" s="42"/>
      <c r="B260" s="43"/>
      <c r="C260" s="208" t="s">
        <v>371</v>
      </c>
      <c r="D260" s="208" t="s">
        <v>158</v>
      </c>
      <c r="E260" s="209" t="s">
        <v>372</v>
      </c>
      <c r="F260" s="210" t="s">
        <v>373</v>
      </c>
      <c r="G260" s="211" t="s">
        <v>161</v>
      </c>
      <c r="H260" s="212">
        <v>11.875</v>
      </c>
      <c r="I260" s="213"/>
      <c r="J260" s="214">
        <f>ROUND(I260*H260,2)</f>
        <v>0</v>
      </c>
      <c r="K260" s="210" t="s">
        <v>32</v>
      </c>
      <c r="L260" s="48"/>
      <c r="M260" s="215" t="s">
        <v>32</v>
      </c>
      <c r="N260" s="216" t="s">
        <v>49</v>
      </c>
      <c r="O260" s="88"/>
      <c r="P260" s="217">
        <f>O260*H260</f>
        <v>0</v>
      </c>
      <c r="Q260" s="217">
        <v>0.090620000000000006</v>
      </c>
      <c r="R260" s="217">
        <f>Q260*H260</f>
        <v>1.0761125</v>
      </c>
      <c r="S260" s="217">
        <v>0</v>
      </c>
      <c r="T260" s="218">
        <f>S260*H260</f>
        <v>0</v>
      </c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R260" s="219" t="s">
        <v>162</v>
      </c>
      <c r="AT260" s="219" t="s">
        <v>158</v>
      </c>
      <c r="AU260" s="219" t="s">
        <v>88</v>
      </c>
      <c r="AY260" s="20" t="s">
        <v>156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20" t="s">
        <v>86</v>
      </c>
      <c r="BK260" s="220">
        <f>ROUND(I260*H260,2)</f>
        <v>0</v>
      </c>
      <c r="BL260" s="20" t="s">
        <v>162</v>
      </c>
      <c r="BM260" s="219" t="s">
        <v>374</v>
      </c>
    </row>
    <row r="261" s="2" customFormat="1">
      <c r="A261" s="42"/>
      <c r="B261" s="43"/>
      <c r="C261" s="44"/>
      <c r="D261" s="221" t="s">
        <v>164</v>
      </c>
      <c r="E261" s="44"/>
      <c r="F261" s="222" t="s">
        <v>375</v>
      </c>
      <c r="G261" s="44"/>
      <c r="H261" s="44"/>
      <c r="I261" s="223"/>
      <c r="J261" s="44"/>
      <c r="K261" s="44"/>
      <c r="L261" s="48"/>
      <c r="M261" s="224"/>
      <c r="N261" s="225"/>
      <c r="O261" s="88"/>
      <c r="P261" s="88"/>
      <c r="Q261" s="88"/>
      <c r="R261" s="88"/>
      <c r="S261" s="88"/>
      <c r="T261" s="89"/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T261" s="20" t="s">
        <v>164</v>
      </c>
      <c r="AU261" s="20" t="s">
        <v>88</v>
      </c>
    </row>
    <row r="262" s="13" customFormat="1">
      <c r="A262" s="13"/>
      <c r="B262" s="226"/>
      <c r="C262" s="227"/>
      <c r="D262" s="221" t="s">
        <v>166</v>
      </c>
      <c r="E262" s="228" t="s">
        <v>32</v>
      </c>
      <c r="F262" s="229" t="s">
        <v>376</v>
      </c>
      <c r="G262" s="227"/>
      <c r="H262" s="228" t="s">
        <v>32</v>
      </c>
      <c r="I262" s="230"/>
      <c r="J262" s="227"/>
      <c r="K262" s="227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166</v>
      </c>
      <c r="AU262" s="235" t="s">
        <v>88</v>
      </c>
      <c r="AV262" s="13" t="s">
        <v>86</v>
      </c>
      <c r="AW262" s="13" t="s">
        <v>39</v>
      </c>
      <c r="AX262" s="13" t="s">
        <v>78</v>
      </c>
      <c r="AY262" s="235" t="s">
        <v>156</v>
      </c>
    </row>
    <row r="263" s="14" customFormat="1">
      <c r="A263" s="14"/>
      <c r="B263" s="236"/>
      <c r="C263" s="237"/>
      <c r="D263" s="221" t="s">
        <v>166</v>
      </c>
      <c r="E263" s="238" t="s">
        <v>32</v>
      </c>
      <c r="F263" s="239" t="s">
        <v>377</v>
      </c>
      <c r="G263" s="237"/>
      <c r="H263" s="240">
        <v>11.875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166</v>
      </c>
      <c r="AU263" s="246" t="s">
        <v>88</v>
      </c>
      <c r="AV263" s="14" t="s">
        <v>88</v>
      </c>
      <c r="AW263" s="14" t="s">
        <v>39</v>
      </c>
      <c r="AX263" s="14" t="s">
        <v>86</v>
      </c>
      <c r="AY263" s="246" t="s">
        <v>156</v>
      </c>
    </row>
    <row r="264" s="12" customFormat="1" ht="22.8" customHeight="1">
      <c r="A264" s="12"/>
      <c r="B264" s="192"/>
      <c r="C264" s="193"/>
      <c r="D264" s="194" t="s">
        <v>77</v>
      </c>
      <c r="E264" s="206" t="s">
        <v>196</v>
      </c>
      <c r="F264" s="206" t="s">
        <v>378</v>
      </c>
      <c r="G264" s="193"/>
      <c r="H264" s="193"/>
      <c r="I264" s="196"/>
      <c r="J264" s="207">
        <f>BK264</f>
        <v>0</v>
      </c>
      <c r="K264" s="193"/>
      <c r="L264" s="198"/>
      <c r="M264" s="199"/>
      <c r="N264" s="200"/>
      <c r="O264" s="200"/>
      <c r="P264" s="201">
        <f>SUM(P265:P402)</f>
        <v>0</v>
      </c>
      <c r="Q264" s="200"/>
      <c r="R264" s="201">
        <f>SUM(R265:R402)</f>
        <v>65.129990390000017</v>
      </c>
      <c r="S264" s="200"/>
      <c r="T264" s="202">
        <f>SUM(T265:T402)</f>
        <v>0.098289580000000001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3" t="s">
        <v>86</v>
      </c>
      <c r="AT264" s="204" t="s">
        <v>77</v>
      </c>
      <c r="AU264" s="204" t="s">
        <v>86</v>
      </c>
      <c r="AY264" s="203" t="s">
        <v>156</v>
      </c>
      <c r="BK264" s="205">
        <f>SUM(BK265:BK402)</f>
        <v>0</v>
      </c>
    </row>
    <row r="265" s="2" customFormat="1" ht="21.75" customHeight="1">
      <c r="A265" s="42"/>
      <c r="B265" s="43"/>
      <c r="C265" s="208" t="s">
        <v>379</v>
      </c>
      <c r="D265" s="208" t="s">
        <v>158</v>
      </c>
      <c r="E265" s="209" t="s">
        <v>380</v>
      </c>
      <c r="F265" s="210" t="s">
        <v>381</v>
      </c>
      <c r="G265" s="211" t="s">
        <v>161</v>
      </c>
      <c r="H265" s="212">
        <v>134.05000000000001</v>
      </c>
      <c r="I265" s="213"/>
      <c r="J265" s="214">
        <f>ROUND(I265*H265,2)</f>
        <v>0</v>
      </c>
      <c r="K265" s="210" t="s">
        <v>32</v>
      </c>
      <c r="L265" s="48"/>
      <c r="M265" s="215" t="s">
        <v>32</v>
      </c>
      <c r="N265" s="216" t="s">
        <v>49</v>
      </c>
      <c r="O265" s="88"/>
      <c r="P265" s="217">
        <f>O265*H265</f>
        <v>0</v>
      </c>
      <c r="Q265" s="217">
        <v>0.033300000000000003</v>
      </c>
      <c r="R265" s="217">
        <f>Q265*H265</f>
        <v>4.4638650000000011</v>
      </c>
      <c r="S265" s="217">
        <v>0</v>
      </c>
      <c r="T265" s="218">
        <f>S265*H265</f>
        <v>0</v>
      </c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R265" s="219" t="s">
        <v>162</v>
      </c>
      <c r="AT265" s="219" t="s">
        <v>158</v>
      </c>
      <c r="AU265" s="219" t="s">
        <v>88</v>
      </c>
      <c r="AY265" s="20" t="s">
        <v>156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0" t="s">
        <v>86</v>
      </c>
      <c r="BK265" s="220">
        <f>ROUND(I265*H265,2)</f>
        <v>0</v>
      </c>
      <c r="BL265" s="20" t="s">
        <v>162</v>
      </c>
      <c r="BM265" s="219" t="s">
        <v>382</v>
      </c>
    </row>
    <row r="266" s="2" customFormat="1">
      <c r="A266" s="42"/>
      <c r="B266" s="43"/>
      <c r="C266" s="44"/>
      <c r="D266" s="221" t="s">
        <v>164</v>
      </c>
      <c r="E266" s="44"/>
      <c r="F266" s="222" t="s">
        <v>383</v>
      </c>
      <c r="G266" s="44"/>
      <c r="H266" s="44"/>
      <c r="I266" s="223"/>
      <c r="J266" s="44"/>
      <c r="K266" s="44"/>
      <c r="L266" s="48"/>
      <c r="M266" s="224"/>
      <c r="N266" s="225"/>
      <c r="O266" s="88"/>
      <c r="P266" s="88"/>
      <c r="Q266" s="88"/>
      <c r="R266" s="88"/>
      <c r="S266" s="88"/>
      <c r="T266" s="89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T266" s="20" t="s">
        <v>164</v>
      </c>
      <c r="AU266" s="20" t="s">
        <v>88</v>
      </c>
    </row>
    <row r="267" s="13" customFormat="1">
      <c r="A267" s="13"/>
      <c r="B267" s="226"/>
      <c r="C267" s="227"/>
      <c r="D267" s="221" t="s">
        <v>166</v>
      </c>
      <c r="E267" s="228" t="s">
        <v>32</v>
      </c>
      <c r="F267" s="229" t="s">
        <v>384</v>
      </c>
      <c r="G267" s="227"/>
      <c r="H267" s="228" t="s">
        <v>32</v>
      </c>
      <c r="I267" s="230"/>
      <c r="J267" s="227"/>
      <c r="K267" s="227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166</v>
      </c>
      <c r="AU267" s="235" t="s">
        <v>88</v>
      </c>
      <c r="AV267" s="13" t="s">
        <v>86</v>
      </c>
      <c r="AW267" s="13" t="s">
        <v>39</v>
      </c>
      <c r="AX267" s="13" t="s">
        <v>78</v>
      </c>
      <c r="AY267" s="235" t="s">
        <v>156</v>
      </c>
    </row>
    <row r="268" s="14" customFormat="1">
      <c r="A268" s="14"/>
      <c r="B268" s="236"/>
      <c r="C268" s="237"/>
      <c r="D268" s="221" t="s">
        <v>166</v>
      </c>
      <c r="E268" s="238" t="s">
        <v>32</v>
      </c>
      <c r="F268" s="239" t="s">
        <v>385</v>
      </c>
      <c r="G268" s="237"/>
      <c r="H268" s="240">
        <v>95.75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166</v>
      </c>
      <c r="AU268" s="246" t="s">
        <v>88</v>
      </c>
      <c r="AV268" s="14" t="s">
        <v>88</v>
      </c>
      <c r="AW268" s="14" t="s">
        <v>39</v>
      </c>
      <c r="AX268" s="14" t="s">
        <v>78</v>
      </c>
      <c r="AY268" s="246" t="s">
        <v>156</v>
      </c>
    </row>
    <row r="269" s="13" customFormat="1">
      <c r="A269" s="13"/>
      <c r="B269" s="226"/>
      <c r="C269" s="227"/>
      <c r="D269" s="221" t="s">
        <v>166</v>
      </c>
      <c r="E269" s="228" t="s">
        <v>32</v>
      </c>
      <c r="F269" s="229" t="s">
        <v>386</v>
      </c>
      <c r="G269" s="227"/>
      <c r="H269" s="228" t="s">
        <v>32</v>
      </c>
      <c r="I269" s="230"/>
      <c r="J269" s="227"/>
      <c r="K269" s="227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166</v>
      </c>
      <c r="AU269" s="235" t="s">
        <v>88</v>
      </c>
      <c r="AV269" s="13" t="s">
        <v>86</v>
      </c>
      <c r="AW269" s="13" t="s">
        <v>39</v>
      </c>
      <c r="AX269" s="13" t="s">
        <v>78</v>
      </c>
      <c r="AY269" s="235" t="s">
        <v>156</v>
      </c>
    </row>
    <row r="270" s="14" customFormat="1">
      <c r="A270" s="14"/>
      <c r="B270" s="236"/>
      <c r="C270" s="237"/>
      <c r="D270" s="221" t="s">
        <v>166</v>
      </c>
      <c r="E270" s="238" t="s">
        <v>32</v>
      </c>
      <c r="F270" s="239" t="s">
        <v>387</v>
      </c>
      <c r="G270" s="237"/>
      <c r="H270" s="240">
        <v>38.299999999999997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166</v>
      </c>
      <c r="AU270" s="246" t="s">
        <v>88</v>
      </c>
      <c r="AV270" s="14" t="s">
        <v>88</v>
      </c>
      <c r="AW270" s="14" t="s">
        <v>39</v>
      </c>
      <c r="AX270" s="14" t="s">
        <v>78</v>
      </c>
      <c r="AY270" s="246" t="s">
        <v>156</v>
      </c>
    </row>
    <row r="271" s="15" customFormat="1">
      <c r="A271" s="15"/>
      <c r="B271" s="247"/>
      <c r="C271" s="248"/>
      <c r="D271" s="221" t="s">
        <v>166</v>
      </c>
      <c r="E271" s="249" t="s">
        <v>32</v>
      </c>
      <c r="F271" s="250" t="s">
        <v>189</v>
      </c>
      <c r="G271" s="248"/>
      <c r="H271" s="251">
        <v>134.05000000000001</v>
      </c>
      <c r="I271" s="252"/>
      <c r="J271" s="248"/>
      <c r="K271" s="248"/>
      <c r="L271" s="253"/>
      <c r="M271" s="254"/>
      <c r="N271" s="255"/>
      <c r="O271" s="255"/>
      <c r="P271" s="255"/>
      <c r="Q271" s="255"/>
      <c r="R271" s="255"/>
      <c r="S271" s="255"/>
      <c r="T271" s="256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7" t="s">
        <v>166</v>
      </c>
      <c r="AU271" s="257" t="s">
        <v>88</v>
      </c>
      <c r="AV271" s="15" t="s">
        <v>162</v>
      </c>
      <c r="AW271" s="15" t="s">
        <v>39</v>
      </c>
      <c r="AX271" s="15" t="s">
        <v>86</v>
      </c>
      <c r="AY271" s="257" t="s">
        <v>156</v>
      </c>
    </row>
    <row r="272" s="2" customFormat="1" ht="21.75" customHeight="1">
      <c r="A272" s="42"/>
      <c r="B272" s="43"/>
      <c r="C272" s="208" t="s">
        <v>388</v>
      </c>
      <c r="D272" s="208" t="s">
        <v>158</v>
      </c>
      <c r="E272" s="209" t="s">
        <v>389</v>
      </c>
      <c r="F272" s="210" t="s">
        <v>390</v>
      </c>
      <c r="G272" s="211" t="s">
        <v>161</v>
      </c>
      <c r="H272" s="212">
        <v>268.10000000000002</v>
      </c>
      <c r="I272" s="213"/>
      <c r="J272" s="214">
        <f>ROUND(I272*H272,2)</f>
        <v>0</v>
      </c>
      <c r="K272" s="210" t="s">
        <v>32</v>
      </c>
      <c r="L272" s="48"/>
      <c r="M272" s="215" t="s">
        <v>32</v>
      </c>
      <c r="N272" s="216" t="s">
        <v>49</v>
      </c>
      <c r="O272" s="88"/>
      <c r="P272" s="217">
        <f>O272*H272</f>
        <v>0</v>
      </c>
      <c r="Q272" s="217">
        <v>0.0104</v>
      </c>
      <c r="R272" s="217">
        <f>Q272*H272</f>
        <v>2.7882400000000001</v>
      </c>
      <c r="S272" s="217">
        <v>0</v>
      </c>
      <c r="T272" s="218">
        <f>S272*H272</f>
        <v>0</v>
      </c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R272" s="219" t="s">
        <v>162</v>
      </c>
      <c r="AT272" s="219" t="s">
        <v>158</v>
      </c>
      <c r="AU272" s="219" t="s">
        <v>88</v>
      </c>
      <c r="AY272" s="20" t="s">
        <v>156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20" t="s">
        <v>86</v>
      </c>
      <c r="BK272" s="220">
        <f>ROUND(I272*H272,2)</f>
        <v>0</v>
      </c>
      <c r="BL272" s="20" t="s">
        <v>162</v>
      </c>
      <c r="BM272" s="219" t="s">
        <v>391</v>
      </c>
    </row>
    <row r="273" s="2" customFormat="1">
      <c r="A273" s="42"/>
      <c r="B273" s="43"/>
      <c r="C273" s="44"/>
      <c r="D273" s="221" t="s">
        <v>164</v>
      </c>
      <c r="E273" s="44"/>
      <c r="F273" s="222" t="s">
        <v>392</v>
      </c>
      <c r="G273" s="44"/>
      <c r="H273" s="44"/>
      <c r="I273" s="223"/>
      <c r="J273" s="44"/>
      <c r="K273" s="44"/>
      <c r="L273" s="48"/>
      <c r="M273" s="224"/>
      <c r="N273" s="225"/>
      <c r="O273" s="88"/>
      <c r="P273" s="88"/>
      <c r="Q273" s="88"/>
      <c r="R273" s="88"/>
      <c r="S273" s="88"/>
      <c r="T273" s="89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T273" s="20" t="s">
        <v>164</v>
      </c>
      <c r="AU273" s="20" t="s">
        <v>88</v>
      </c>
    </row>
    <row r="274" s="14" customFormat="1">
      <c r="A274" s="14"/>
      <c r="B274" s="236"/>
      <c r="C274" s="237"/>
      <c r="D274" s="221" t="s">
        <v>166</v>
      </c>
      <c r="E274" s="238" t="s">
        <v>32</v>
      </c>
      <c r="F274" s="239" t="s">
        <v>393</v>
      </c>
      <c r="G274" s="237"/>
      <c r="H274" s="240">
        <v>268.10000000000002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166</v>
      </c>
      <c r="AU274" s="246" t="s">
        <v>88</v>
      </c>
      <c r="AV274" s="14" t="s">
        <v>88</v>
      </c>
      <c r="AW274" s="14" t="s">
        <v>39</v>
      </c>
      <c r="AX274" s="14" t="s">
        <v>86</v>
      </c>
      <c r="AY274" s="246" t="s">
        <v>156</v>
      </c>
    </row>
    <row r="275" s="2" customFormat="1" ht="16.5" customHeight="1">
      <c r="A275" s="42"/>
      <c r="B275" s="43"/>
      <c r="C275" s="208" t="s">
        <v>394</v>
      </c>
      <c r="D275" s="208" t="s">
        <v>158</v>
      </c>
      <c r="E275" s="209" t="s">
        <v>395</v>
      </c>
      <c r="F275" s="210" t="s">
        <v>396</v>
      </c>
      <c r="G275" s="211" t="s">
        <v>161</v>
      </c>
      <c r="H275" s="212">
        <v>62.747999999999998</v>
      </c>
      <c r="I275" s="213"/>
      <c r="J275" s="214">
        <f>ROUND(I275*H275,2)</f>
        <v>0</v>
      </c>
      <c r="K275" s="210" t="s">
        <v>32</v>
      </c>
      <c r="L275" s="48"/>
      <c r="M275" s="215" t="s">
        <v>32</v>
      </c>
      <c r="N275" s="216" t="s">
        <v>49</v>
      </c>
      <c r="O275" s="88"/>
      <c r="P275" s="217">
        <f>O275*H275</f>
        <v>0</v>
      </c>
      <c r="Q275" s="217">
        <v>0.0147</v>
      </c>
      <c r="R275" s="217">
        <f>Q275*H275</f>
        <v>0.92239559999999998</v>
      </c>
      <c r="S275" s="217">
        <v>0</v>
      </c>
      <c r="T275" s="218">
        <f>S275*H275</f>
        <v>0</v>
      </c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R275" s="219" t="s">
        <v>162</v>
      </c>
      <c r="AT275" s="219" t="s">
        <v>158</v>
      </c>
      <c r="AU275" s="219" t="s">
        <v>88</v>
      </c>
      <c r="AY275" s="20" t="s">
        <v>156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20" t="s">
        <v>86</v>
      </c>
      <c r="BK275" s="220">
        <f>ROUND(I275*H275,2)</f>
        <v>0</v>
      </c>
      <c r="BL275" s="20" t="s">
        <v>162</v>
      </c>
      <c r="BM275" s="219" t="s">
        <v>397</v>
      </c>
    </row>
    <row r="276" s="2" customFormat="1">
      <c r="A276" s="42"/>
      <c r="B276" s="43"/>
      <c r="C276" s="44"/>
      <c r="D276" s="221" t="s">
        <v>164</v>
      </c>
      <c r="E276" s="44"/>
      <c r="F276" s="222" t="s">
        <v>398</v>
      </c>
      <c r="G276" s="44"/>
      <c r="H276" s="44"/>
      <c r="I276" s="223"/>
      <c r="J276" s="44"/>
      <c r="K276" s="44"/>
      <c r="L276" s="48"/>
      <c r="M276" s="224"/>
      <c r="N276" s="225"/>
      <c r="O276" s="88"/>
      <c r="P276" s="88"/>
      <c r="Q276" s="88"/>
      <c r="R276" s="88"/>
      <c r="S276" s="88"/>
      <c r="T276" s="89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T276" s="20" t="s">
        <v>164</v>
      </c>
      <c r="AU276" s="20" t="s">
        <v>88</v>
      </c>
    </row>
    <row r="277" s="13" customFormat="1">
      <c r="A277" s="13"/>
      <c r="B277" s="226"/>
      <c r="C277" s="227"/>
      <c r="D277" s="221" t="s">
        <v>166</v>
      </c>
      <c r="E277" s="228" t="s">
        <v>32</v>
      </c>
      <c r="F277" s="229" t="s">
        <v>399</v>
      </c>
      <c r="G277" s="227"/>
      <c r="H277" s="228" t="s">
        <v>32</v>
      </c>
      <c r="I277" s="230"/>
      <c r="J277" s="227"/>
      <c r="K277" s="227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166</v>
      </c>
      <c r="AU277" s="235" t="s">
        <v>88</v>
      </c>
      <c r="AV277" s="13" t="s">
        <v>86</v>
      </c>
      <c r="AW277" s="13" t="s">
        <v>39</v>
      </c>
      <c r="AX277" s="13" t="s">
        <v>78</v>
      </c>
      <c r="AY277" s="235" t="s">
        <v>156</v>
      </c>
    </row>
    <row r="278" s="14" customFormat="1">
      <c r="A278" s="14"/>
      <c r="B278" s="236"/>
      <c r="C278" s="237"/>
      <c r="D278" s="221" t="s">
        <v>166</v>
      </c>
      <c r="E278" s="238" t="s">
        <v>32</v>
      </c>
      <c r="F278" s="239" t="s">
        <v>400</v>
      </c>
      <c r="G278" s="237"/>
      <c r="H278" s="240">
        <v>40.899999999999999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166</v>
      </c>
      <c r="AU278" s="246" t="s">
        <v>88</v>
      </c>
      <c r="AV278" s="14" t="s">
        <v>88</v>
      </c>
      <c r="AW278" s="14" t="s">
        <v>39</v>
      </c>
      <c r="AX278" s="14" t="s">
        <v>78</v>
      </c>
      <c r="AY278" s="246" t="s">
        <v>156</v>
      </c>
    </row>
    <row r="279" s="14" customFormat="1">
      <c r="A279" s="14"/>
      <c r="B279" s="236"/>
      <c r="C279" s="237"/>
      <c r="D279" s="221" t="s">
        <v>166</v>
      </c>
      <c r="E279" s="238" t="s">
        <v>32</v>
      </c>
      <c r="F279" s="239" t="s">
        <v>401</v>
      </c>
      <c r="G279" s="237"/>
      <c r="H279" s="240">
        <v>3.9199999999999999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6" t="s">
        <v>166</v>
      </c>
      <c r="AU279" s="246" t="s">
        <v>88</v>
      </c>
      <c r="AV279" s="14" t="s">
        <v>88</v>
      </c>
      <c r="AW279" s="14" t="s">
        <v>39</v>
      </c>
      <c r="AX279" s="14" t="s">
        <v>78</v>
      </c>
      <c r="AY279" s="246" t="s">
        <v>156</v>
      </c>
    </row>
    <row r="280" s="16" customFormat="1">
      <c r="A280" s="16"/>
      <c r="B280" s="258"/>
      <c r="C280" s="259"/>
      <c r="D280" s="221" t="s">
        <v>166</v>
      </c>
      <c r="E280" s="260" t="s">
        <v>32</v>
      </c>
      <c r="F280" s="261" t="s">
        <v>269</v>
      </c>
      <c r="G280" s="259"/>
      <c r="H280" s="262">
        <v>44.82</v>
      </c>
      <c r="I280" s="263"/>
      <c r="J280" s="259"/>
      <c r="K280" s="259"/>
      <c r="L280" s="264"/>
      <c r="M280" s="265"/>
      <c r="N280" s="266"/>
      <c r="O280" s="266"/>
      <c r="P280" s="266"/>
      <c r="Q280" s="266"/>
      <c r="R280" s="266"/>
      <c r="S280" s="266"/>
      <c r="T280" s="267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268" t="s">
        <v>166</v>
      </c>
      <c r="AU280" s="268" t="s">
        <v>88</v>
      </c>
      <c r="AV280" s="16" t="s">
        <v>173</v>
      </c>
      <c r="AW280" s="16" t="s">
        <v>39</v>
      </c>
      <c r="AX280" s="16" t="s">
        <v>78</v>
      </c>
      <c r="AY280" s="268" t="s">
        <v>156</v>
      </c>
    </row>
    <row r="281" s="13" customFormat="1">
      <c r="A281" s="13"/>
      <c r="B281" s="226"/>
      <c r="C281" s="227"/>
      <c r="D281" s="221" t="s">
        <v>166</v>
      </c>
      <c r="E281" s="228" t="s">
        <v>32</v>
      </c>
      <c r="F281" s="229" t="s">
        <v>402</v>
      </c>
      <c r="G281" s="227"/>
      <c r="H281" s="228" t="s">
        <v>32</v>
      </c>
      <c r="I281" s="230"/>
      <c r="J281" s="227"/>
      <c r="K281" s="227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166</v>
      </c>
      <c r="AU281" s="235" t="s">
        <v>88</v>
      </c>
      <c r="AV281" s="13" t="s">
        <v>86</v>
      </c>
      <c r="AW281" s="13" t="s">
        <v>39</v>
      </c>
      <c r="AX281" s="13" t="s">
        <v>78</v>
      </c>
      <c r="AY281" s="235" t="s">
        <v>156</v>
      </c>
    </row>
    <row r="282" s="14" customFormat="1">
      <c r="A282" s="14"/>
      <c r="B282" s="236"/>
      <c r="C282" s="237"/>
      <c r="D282" s="221" t="s">
        <v>166</v>
      </c>
      <c r="E282" s="238" t="s">
        <v>32</v>
      </c>
      <c r="F282" s="239" t="s">
        <v>403</v>
      </c>
      <c r="G282" s="237"/>
      <c r="H282" s="240">
        <v>17.928000000000001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6" t="s">
        <v>166</v>
      </c>
      <c r="AU282" s="246" t="s">
        <v>88</v>
      </c>
      <c r="AV282" s="14" t="s">
        <v>88</v>
      </c>
      <c r="AW282" s="14" t="s">
        <v>39</v>
      </c>
      <c r="AX282" s="14" t="s">
        <v>78</v>
      </c>
      <c r="AY282" s="246" t="s">
        <v>156</v>
      </c>
    </row>
    <row r="283" s="15" customFormat="1">
      <c r="A283" s="15"/>
      <c r="B283" s="247"/>
      <c r="C283" s="248"/>
      <c r="D283" s="221" t="s">
        <v>166</v>
      </c>
      <c r="E283" s="249" t="s">
        <v>32</v>
      </c>
      <c r="F283" s="250" t="s">
        <v>189</v>
      </c>
      <c r="G283" s="248"/>
      <c r="H283" s="251">
        <v>62.748000000000005</v>
      </c>
      <c r="I283" s="252"/>
      <c r="J283" s="248"/>
      <c r="K283" s="248"/>
      <c r="L283" s="253"/>
      <c r="M283" s="254"/>
      <c r="N283" s="255"/>
      <c r="O283" s="255"/>
      <c r="P283" s="255"/>
      <c r="Q283" s="255"/>
      <c r="R283" s="255"/>
      <c r="S283" s="255"/>
      <c r="T283" s="256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7" t="s">
        <v>166</v>
      </c>
      <c r="AU283" s="257" t="s">
        <v>88</v>
      </c>
      <c r="AV283" s="15" t="s">
        <v>162</v>
      </c>
      <c r="AW283" s="15" t="s">
        <v>39</v>
      </c>
      <c r="AX283" s="15" t="s">
        <v>86</v>
      </c>
      <c r="AY283" s="257" t="s">
        <v>156</v>
      </c>
    </row>
    <row r="284" s="2" customFormat="1" ht="16.5" customHeight="1">
      <c r="A284" s="42"/>
      <c r="B284" s="43"/>
      <c r="C284" s="208" t="s">
        <v>404</v>
      </c>
      <c r="D284" s="208" t="s">
        <v>158</v>
      </c>
      <c r="E284" s="209" t="s">
        <v>405</v>
      </c>
      <c r="F284" s="210" t="s">
        <v>406</v>
      </c>
      <c r="G284" s="211" t="s">
        <v>161</v>
      </c>
      <c r="H284" s="212">
        <v>250.99199999999999</v>
      </c>
      <c r="I284" s="213"/>
      <c r="J284" s="214">
        <f>ROUND(I284*H284,2)</f>
        <v>0</v>
      </c>
      <c r="K284" s="210" t="s">
        <v>32</v>
      </c>
      <c r="L284" s="48"/>
      <c r="M284" s="215" t="s">
        <v>32</v>
      </c>
      <c r="N284" s="216" t="s">
        <v>49</v>
      </c>
      <c r="O284" s="88"/>
      <c r="P284" s="217">
        <f>O284*H284</f>
        <v>0</v>
      </c>
      <c r="Q284" s="217">
        <v>0.0073499999999999998</v>
      </c>
      <c r="R284" s="217">
        <f>Q284*H284</f>
        <v>1.8447912</v>
      </c>
      <c r="S284" s="217">
        <v>0</v>
      </c>
      <c r="T284" s="218">
        <f>S284*H284</f>
        <v>0</v>
      </c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R284" s="219" t="s">
        <v>162</v>
      </c>
      <c r="AT284" s="219" t="s">
        <v>158</v>
      </c>
      <c r="AU284" s="219" t="s">
        <v>88</v>
      </c>
      <c r="AY284" s="20" t="s">
        <v>156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20" t="s">
        <v>86</v>
      </c>
      <c r="BK284" s="220">
        <f>ROUND(I284*H284,2)</f>
        <v>0</v>
      </c>
      <c r="BL284" s="20" t="s">
        <v>162</v>
      </c>
      <c r="BM284" s="219" t="s">
        <v>407</v>
      </c>
    </row>
    <row r="285" s="2" customFormat="1">
      <c r="A285" s="42"/>
      <c r="B285" s="43"/>
      <c r="C285" s="44"/>
      <c r="D285" s="221" t="s">
        <v>164</v>
      </c>
      <c r="E285" s="44"/>
      <c r="F285" s="222" t="s">
        <v>408</v>
      </c>
      <c r="G285" s="44"/>
      <c r="H285" s="44"/>
      <c r="I285" s="223"/>
      <c r="J285" s="44"/>
      <c r="K285" s="44"/>
      <c r="L285" s="48"/>
      <c r="M285" s="224"/>
      <c r="N285" s="225"/>
      <c r="O285" s="88"/>
      <c r="P285" s="88"/>
      <c r="Q285" s="88"/>
      <c r="R285" s="88"/>
      <c r="S285" s="88"/>
      <c r="T285" s="89"/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T285" s="20" t="s">
        <v>164</v>
      </c>
      <c r="AU285" s="20" t="s">
        <v>88</v>
      </c>
    </row>
    <row r="286" s="14" customFormat="1">
      <c r="A286" s="14"/>
      <c r="B286" s="236"/>
      <c r="C286" s="237"/>
      <c r="D286" s="221" t="s">
        <v>166</v>
      </c>
      <c r="E286" s="238" t="s">
        <v>32</v>
      </c>
      <c r="F286" s="239" t="s">
        <v>409</v>
      </c>
      <c r="G286" s="237"/>
      <c r="H286" s="240">
        <v>250.99199999999999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6" t="s">
        <v>166</v>
      </c>
      <c r="AU286" s="246" t="s">
        <v>88</v>
      </c>
      <c r="AV286" s="14" t="s">
        <v>88</v>
      </c>
      <c r="AW286" s="14" t="s">
        <v>39</v>
      </c>
      <c r="AX286" s="14" t="s">
        <v>86</v>
      </c>
      <c r="AY286" s="246" t="s">
        <v>156</v>
      </c>
    </row>
    <row r="287" s="2" customFormat="1" ht="16.5" customHeight="1">
      <c r="A287" s="42"/>
      <c r="B287" s="43"/>
      <c r="C287" s="208" t="s">
        <v>410</v>
      </c>
      <c r="D287" s="208" t="s">
        <v>158</v>
      </c>
      <c r="E287" s="209" t="s">
        <v>411</v>
      </c>
      <c r="F287" s="210" t="s">
        <v>412</v>
      </c>
      <c r="G287" s="211" t="s">
        <v>161</v>
      </c>
      <c r="H287" s="212">
        <v>62.747999999999998</v>
      </c>
      <c r="I287" s="213"/>
      <c r="J287" s="214">
        <f>ROUND(I287*H287,2)</f>
        <v>0</v>
      </c>
      <c r="K287" s="210" t="s">
        <v>32</v>
      </c>
      <c r="L287" s="48"/>
      <c r="M287" s="215" t="s">
        <v>32</v>
      </c>
      <c r="N287" s="216" t="s">
        <v>49</v>
      </c>
      <c r="O287" s="88"/>
      <c r="P287" s="217">
        <f>O287*H287</f>
        <v>0</v>
      </c>
      <c r="Q287" s="217">
        <v>0.0030000000000000001</v>
      </c>
      <c r="R287" s="217">
        <f>Q287*H287</f>
        <v>0.188244</v>
      </c>
      <c r="S287" s="217">
        <v>0</v>
      </c>
      <c r="T287" s="218">
        <f>S287*H287</f>
        <v>0</v>
      </c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R287" s="219" t="s">
        <v>162</v>
      </c>
      <c r="AT287" s="219" t="s">
        <v>158</v>
      </c>
      <c r="AU287" s="219" t="s">
        <v>88</v>
      </c>
      <c r="AY287" s="20" t="s">
        <v>156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20" t="s">
        <v>86</v>
      </c>
      <c r="BK287" s="220">
        <f>ROUND(I287*H287,2)</f>
        <v>0</v>
      </c>
      <c r="BL287" s="20" t="s">
        <v>162</v>
      </c>
      <c r="BM287" s="219" t="s">
        <v>413</v>
      </c>
    </row>
    <row r="288" s="2" customFormat="1">
      <c r="A288" s="42"/>
      <c r="B288" s="43"/>
      <c r="C288" s="44"/>
      <c r="D288" s="221" t="s">
        <v>164</v>
      </c>
      <c r="E288" s="44"/>
      <c r="F288" s="222" t="s">
        <v>414</v>
      </c>
      <c r="G288" s="44"/>
      <c r="H288" s="44"/>
      <c r="I288" s="223"/>
      <c r="J288" s="44"/>
      <c r="K288" s="44"/>
      <c r="L288" s="48"/>
      <c r="M288" s="224"/>
      <c r="N288" s="225"/>
      <c r="O288" s="88"/>
      <c r="P288" s="88"/>
      <c r="Q288" s="88"/>
      <c r="R288" s="88"/>
      <c r="S288" s="88"/>
      <c r="T288" s="89"/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T288" s="20" t="s">
        <v>164</v>
      </c>
      <c r="AU288" s="20" t="s">
        <v>88</v>
      </c>
    </row>
    <row r="289" s="2" customFormat="1" ht="16.5" customHeight="1">
      <c r="A289" s="42"/>
      <c r="B289" s="43"/>
      <c r="C289" s="208" t="s">
        <v>415</v>
      </c>
      <c r="D289" s="208" t="s">
        <v>158</v>
      </c>
      <c r="E289" s="209" t="s">
        <v>416</v>
      </c>
      <c r="F289" s="210" t="s">
        <v>417</v>
      </c>
      <c r="G289" s="211" t="s">
        <v>161</v>
      </c>
      <c r="H289" s="212">
        <v>333.76999999999998</v>
      </c>
      <c r="I289" s="213"/>
      <c r="J289" s="214">
        <f>ROUND(I289*H289,2)</f>
        <v>0</v>
      </c>
      <c r="K289" s="210" t="s">
        <v>32</v>
      </c>
      <c r="L289" s="48"/>
      <c r="M289" s="215" t="s">
        <v>32</v>
      </c>
      <c r="N289" s="216" t="s">
        <v>49</v>
      </c>
      <c r="O289" s="88"/>
      <c r="P289" s="217">
        <f>O289*H289</f>
        <v>0</v>
      </c>
      <c r="Q289" s="217">
        <v>0.0014</v>
      </c>
      <c r="R289" s="217">
        <f>Q289*H289</f>
        <v>0.46727799999999997</v>
      </c>
      <c r="S289" s="217">
        <v>0</v>
      </c>
      <c r="T289" s="218">
        <f>S289*H289</f>
        <v>0</v>
      </c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R289" s="219" t="s">
        <v>162</v>
      </c>
      <c r="AT289" s="219" t="s">
        <v>158</v>
      </c>
      <c r="AU289" s="219" t="s">
        <v>88</v>
      </c>
      <c r="AY289" s="20" t="s">
        <v>156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20" t="s">
        <v>86</v>
      </c>
      <c r="BK289" s="220">
        <f>ROUND(I289*H289,2)</f>
        <v>0</v>
      </c>
      <c r="BL289" s="20" t="s">
        <v>162</v>
      </c>
      <c r="BM289" s="219" t="s">
        <v>418</v>
      </c>
    </row>
    <row r="290" s="2" customFormat="1">
      <c r="A290" s="42"/>
      <c r="B290" s="43"/>
      <c r="C290" s="44"/>
      <c r="D290" s="221" t="s">
        <v>164</v>
      </c>
      <c r="E290" s="44"/>
      <c r="F290" s="222" t="s">
        <v>419</v>
      </c>
      <c r="G290" s="44"/>
      <c r="H290" s="44"/>
      <c r="I290" s="223"/>
      <c r="J290" s="44"/>
      <c r="K290" s="44"/>
      <c r="L290" s="48"/>
      <c r="M290" s="224"/>
      <c r="N290" s="225"/>
      <c r="O290" s="88"/>
      <c r="P290" s="88"/>
      <c r="Q290" s="88"/>
      <c r="R290" s="88"/>
      <c r="S290" s="88"/>
      <c r="T290" s="89"/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T290" s="20" t="s">
        <v>164</v>
      </c>
      <c r="AU290" s="20" t="s">
        <v>88</v>
      </c>
    </row>
    <row r="291" s="13" customFormat="1">
      <c r="A291" s="13"/>
      <c r="B291" s="226"/>
      <c r="C291" s="227"/>
      <c r="D291" s="221" t="s">
        <v>166</v>
      </c>
      <c r="E291" s="228" t="s">
        <v>32</v>
      </c>
      <c r="F291" s="229" t="s">
        <v>420</v>
      </c>
      <c r="G291" s="227"/>
      <c r="H291" s="228" t="s">
        <v>32</v>
      </c>
      <c r="I291" s="230"/>
      <c r="J291" s="227"/>
      <c r="K291" s="227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166</v>
      </c>
      <c r="AU291" s="235" t="s">
        <v>88</v>
      </c>
      <c r="AV291" s="13" t="s">
        <v>86</v>
      </c>
      <c r="AW291" s="13" t="s">
        <v>39</v>
      </c>
      <c r="AX291" s="13" t="s">
        <v>78</v>
      </c>
      <c r="AY291" s="235" t="s">
        <v>156</v>
      </c>
    </row>
    <row r="292" s="14" customFormat="1">
      <c r="A292" s="14"/>
      <c r="B292" s="236"/>
      <c r="C292" s="237"/>
      <c r="D292" s="221" t="s">
        <v>166</v>
      </c>
      <c r="E292" s="238" t="s">
        <v>32</v>
      </c>
      <c r="F292" s="239" t="s">
        <v>421</v>
      </c>
      <c r="G292" s="237"/>
      <c r="H292" s="240">
        <v>137.22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6" t="s">
        <v>166</v>
      </c>
      <c r="AU292" s="246" t="s">
        <v>88</v>
      </c>
      <c r="AV292" s="14" t="s">
        <v>88</v>
      </c>
      <c r="AW292" s="14" t="s">
        <v>39</v>
      </c>
      <c r="AX292" s="14" t="s">
        <v>78</v>
      </c>
      <c r="AY292" s="246" t="s">
        <v>156</v>
      </c>
    </row>
    <row r="293" s="13" customFormat="1">
      <c r="A293" s="13"/>
      <c r="B293" s="226"/>
      <c r="C293" s="227"/>
      <c r="D293" s="221" t="s">
        <v>166</v>
      </c>
      <c r="E293" s="228" t="s">
        <v>32</v>
      </c>
      <c r="F293" s="229" t="s">
        <v>422</v>
      </c>
      <c r="G293" s="227"/>
      <c r="H293" s="228" t="s">
        <v>32</v>
      </c>
      <c r="I293" s="230"/>
      <c r="J293" s="227"/>
      <c r="K293" s="227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166</v>
      </c>
      <c r="AU293" s="235" t="s">
        <v>88</v>
      </c>
      <c r="AV293" s="13" t="s">
        <v>86</v>
      </c>
      <c r="AW293" s="13" t="s">
        <v>39</v>
      </c>
      <c r="AX293" s="13" t="s">
        <v>78</v>
      </c>
      <c r="AY293" s="235" t="s">
        <v>156</v>
      </c>
    </row>
    <row r="294" s="14" customFormat="1">
      <c r="A294" s="14"/>
      <c r="B294" s="236"/>
      <c r="C294" s="237"/>
      <c r="D294" s="221" t="s">
        <v>166</v>
      </c>
      <c r="E294" s="238" t="s">
        <v>32</v>
      </c>
      <c r="F294" s="239" t="s">
        <v>423</v>
      </c>
      <c r="G294" s="237"/>
      <c r="H294" s="240">
        <v>196.55000000000001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166</v>
      </c>
      <c r="AU294" s="246" t="s">
        <v>88</v>
      </c>
      <c r="AV294" s="14" t="s">
        <v>88</v>
      </c>
      <c r="AW294" s="14" t="s">
        <v>39</v>
      </c>
      <c r="AX294" s="14" t="s">
        <v>78</v>
      </c>
      <c r="AY294" s="246" t="s">
        <v>156</v>
      </c>
    </row>
    <row r="295" s="15" customFormat="1">
      <c r="A295" s="15"/>
      <c r="B295" s="247"/>
      <c r="C295" s="248"/>
      <c r="D295" s="221" t="s">
        <v>166</v>
      </c>
      <c r="E295" s="249" t="s">
        <v>32</v>
      </c>
      <c r="F295" s="250" t="s">
        <v>189</v>
      </c>
      <c r="G295" s="248"/>
      <c r="H295" s="251">
        <v>333.76999999999998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7" t="s">
        <v>166</v>
      </c>
      <c r="AU295" s="257" t="s">
        <v>88</v>
      </c>
      <c r="AV295" s="15" t="s">
        <v>162</v>
      </c>
      <c r="AW295" s="15" t="s">
        <v>39</v>
      </c>
      <c r="AX295" s="15" t="s">
        <v>86</v>
      </c>
      <c r="AY295" s="257" t="s">
        <v>156</v>
      </c>
    </row>
    <row r="296" s="2" customFormat="1" ht="16.5" customHeight="1">
      <c r="A296" s="42"/>
      <c r="B296" s="43"/>
      <c r="C296" s="208" t="s">
        <v>424</v>
      </c>
      <c r="D296" s="208" t="s">
        <v>158</v>
      </c>
      <c r="E296" s="209" t="s">
        <v>425</v>
      </c>
      <c r="F296" s="210" t="s">
        <v>426</v>
      </c>
      <c r="G296" s="211" t="s">
        <v>161</v>
      </c>
      <c r="H296" s="212">
        <v>37.585999999999999</v>
      </c>
      <c r="I296" s="213"/>
      <c r="J296" s="214">
        <f>ROUND(I296*H296,2)</f>
        <v>0</v>
      </c>
      <c r="K296" s="210" t="s">
        <v>32</v>
      </c>
      <c r="L296" s="48"/>
      <c r="M296" s="215" t="s">
        <v>32</v>
      </c>
      <c r="N296" s="216" t="s">
        <v>49</v>
      </c>
      <c r="O296" s="88"/>
      <c r="P296" s="217">
        <f>O296*H296</f>
        <v>0</v>
      </c>
      <c r="Q296" s="217">
        <v>0.00025999999999999998</v>
      </c>
      <c r="R296" s="217">
        <f>Q296*H296</f>
        <v>0.009772359999999999</v>
      </c>
      <c r="S296" s="217">
        <v>0</v>
      </c>
      <c r="T296" s="218">
        <f>S296*H296</f>
        <v>0</v>
      </c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R296" s="219" t="s">
        <v>162</v>
      </c>
      <c r="AT296" s="219" t="s">
        <v>158</v>
      </c>
      <c r="AU296" s="219" t="s">
        <v>88</v>
      </c>
      <c r="AY296" s="20" t="s">
        <v>156</v>
      </c>
      <c r="BE296" s="220">
        <f>IF(N296="základní",J296,0)</f>
        <v>0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20" t="s">
        <v>86</v>
      </c>
      <c r="BK296" s="220">
        <f>ROUND(I296*H296,2)</f>
        <v>0</v>
      </c>
      <c r="BL296" s="20" t="s">
        <v>162</v>
      </c>
      <c r="BM296" s="219" t="s">
        <v>427</v>
      </c>
    </row>
    <row r="297" s="2" customFormat="1">
      <c r="A297" s="42"/>
      <c r="B297" s="43"/>
      <c r="C297" s="44"/>
      <c r="D297" s="221" t="s">
        <v>164</v>
      </c>
      <c r="E297" s="44"/>
      <c r="F297" s="222" t="s">
        <v>428</v>
      </c>
      <c r="G297" s="44"/>
      <c r="H297" s="44"/>
      <c r="I297" s="223"/>
      <c r="J297" s="44"/>
      <c r="K297" s="44"/>
      <c r="L297" s="48"/>
      <c r="M297" s="224"/>
      <c r="N297" s="225"/>
      <c r="O297" s="88"/>
      <c r="P297" s="88"/>
      <c r="Q297" s="88"/>
      <c r="R297" s="88"/>
      <c r="S297" s="88"/>
      <c r="T297" s="89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T297" s="20" t="s">
        <v>164</v>
      </c>
      <c r="AU297" s="20" t="s">
        <v>88</v>
      </c>
    </row>
    <row r="298" s="13" customFormat="1">
      <c r="A298" s="13"/>
      <c r="B298" s="226"/>
      <c r="C298" s="227"/>
      <c r="D298" s="221" t="s">
        <v>166</v>
      </c>
      <c r="E298" s="228" t="s">
        <v>32</v>
      </c>
      <c r="F298" s="229" t="s">
        <v>429</v>
      </c>
      <c r="G298" s="227"/>
      <c r="H298" s="228" t="s">
        <v>32</v>
      </c>
      <c r="I298" s="230"/>
      <c r="J298" s="227"/>
      <c r="K298" s="227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166</v>
      </c>
      <c r="AU298" s="235" t="s">
        <v>88</v>
      </c>
      <c r="AV298" s="13" t="s">
        <v>86</v>
      </c>
      <c r="AW298" s="13" t="s">
        <v>39</v>
      </c>
      <c r="AX298" s="13" t="s">
        <v>78</v>
      </c>
      <c r="AY298" s="235" t="s">
        <v>156</v>
      </c>
    </row>
    <row r="299" s="13" customFormat="1">
      <c r="A299" s="13"/>
      <c r="B299" s="226"/>
      <c r="C299" s="227"/>
      <c r="D299" s="221" t="s">
        <v>166</v>
      </c>
      <c r="E299" s="228" t="s">
        <v>32</v>
      </c>
      <c r="F299" s="229" t="s">
        <v>314</v>
      </c>
      <c r="G299" s="227"/>
      <c r="H299" s="228" t="s">
        <v>32</v>
      </c>
      <c r="I299" s="230"/>
      <c r="J299" s="227"/>
      <c r="K299" s="227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166</v>
      </c>
      <c r="AU299" s="235" t="s">
        <v>88</v>
      </c>
      <c r="AV299" s="13" t="s">
        <v>86</v>
      </c>
      <c r="AW299" s="13" t="s">
        <v>39</v>
      </c>
      <c r="AX299" s="13" t="s">
        <v>78</v>
      </c>
      <c r="AY299" s="235" t="s">
        <v>156</v>
      </c>
    </row>
    <row r="300" s="14" customFormat="1">
      <c r="A300" s="14"/>
      <c r="B300" s="236"/>
      <c r="C300" s="237"/>
      <c r="D300" s="221" t="s">
        <v>166</v>
      </c>
      <c r="E300" s="238" t="s">
        <v>32</v>
      </c>
      <c r="F300" s="239" t="s">
        <v>430</v>
      </c>
      <c r="G300" s="237"/>
      <c r="H300" s="240">
        <v>37.585999999999999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6" t="s">
        <v>166</v>
      </c>
      <c r="AU300" s="246" t="s">
        <v>88</v>
      </c>
      <c r="AV300" s="14" t="s">
        <v>88</v>
      </c>
      <c r="AW300" s="14" t="s">
        <v>39</v>
      </c>
      <c r="AX300" s="14" t="s">
        <v>86</v>
      </c>
      <c r="AY300" s="246" t="s">
        <v>156</v>
      </c>
    </row>
    <row r="301" s="2" customFormat="1" ht="16.5" customHeight="1">
      <c r="A301" s="42"/>
      <c r="B301" s="43"/>
      <c r="C301" s="208" t="s">
        <v>431</v>
      </c>
      <c r="D301" s="208" t="s">
        <v>158</v>
      </c>
      <c r="E301" s="209" t="s">
        <v>432</v>
      </c>
      <c r="F301" s="210" t="s">
        <v>433</v>
      </c>
      <c r="G301" s="211" t="s">
        <v>161</v>
      </c>
      <c r="H301" s="212">
        <v>196.55000000000001</v>
      </c>
      <c r="I301" s="213"/>
      <c r="J301" s="214">
        <f>ROUND(I301*H301,2)</f>
        <v>0</v>
      </c>
      <c r="K301" s="210" t="s">
        <v>32</v>
      </c>
      <c r="L301" s="48"/>
      <c r="M301" s="215" t="s">
        <v>32</v>
      </c>
      <c r="N301" s="216" t="s">
        <v>49</v>
      </c>
      <c r="O301" s="88"/>
      <c r="P301" s="217">
        <f>O301*H301</f>
        <v>0</v>
      </c>
      <c r="Q301" s="217">
        <v>0.0147</v>
      </c>
      <c r="R301" s="217">
        <f>Q301*H301</f>
        <v>2.8892850000000001</v>
      </c>
      <c r="S301" s="217">
        <v>0</v>
      </c>
      <c r="T301" s="218">
        <f>S301*H301</f>
        <v>0</v>
      </c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R301" s="219" t="s">
        <v>162</v>
      </c>
      <c r="AT301" s="219" t="s">
        <v>158</v>
      </c>
      <c r="AU301" s="219" t="s">
        <v>88</v>
      </c>
      <c r="AY301" s="20" t="s">
        <v>156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20" t="s">
        <v>86</v>
      </c>
      <c r="BK301" s="220">
        <f>ROUND(I301*H301,2)</f>
        <v>0</v>
      </c>
      <c r="BL301" s="20" t="s">
        <v>162</v>
      </c>
      <c r="BM301" s="219" t="s">
        <v>434</v>
      </c>
    </row>
    <row r="302" s="2" customFormat="1">
      <c r="A302" s="42"/>
      <c r="B302" s="43"/>
      <c r="C302" s="44"/>
      <c r="D302" s="221" t="s">
        <v>164</v>
      </c>
      <c r="E302" s="44"/>
      <c r="F302" s="222" t="s">
        <v>435</v>
      </c>
      <c r="G302" s="44"/>
      <c r="H302" s="44"/>
      <c r="I302" s="223"/>
      <c r="J302" s="44"/>
      <c r="K302" s="44"/>
      <c r="L302" s="48"/>
      <c r="M302" s="224"/>
      <c r="N302" s="225"/>
      <c r="O302" s="88"/>
      <c r="P302" s="88"/>
      <c r="Q302" s="88"/>
      <c r="R302" s="88"/>
      <c r="S302" s="88"/>
      <c r="T302" s="89"/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T302" s="20" t="s">
        <v>164</v>
      </c>
      <c r="AU302" s="20" t="s">
        <v>88</v>
      </c>
    </row>
    <row r="303" s="13" customFormat="1">
      <c r="A303" s="13"/>
      <c r="B303" s="226"/>
      <c r="C303" s="227"/>
      <c r="D303" s="221" t="s">
        <v>166</v>
      </c>
      <c r="E303" s="228" t="s">
        <v>32</v>
      </c>
      <c r="F303" s="229" t="s">
        <v>436</v>
      </c>
      <c r="G303" s="227"/>
      <c r="H303" s="228" t="s">
        <v>32</v>
      </c>
      <c r="I303" s="230"/>
      <c r="J303" s="227"/>
      <c r="K303" s="227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166</v>
      </c>
      <c r="AU303" s="235" t="s">
        <v>88</v>
      </c>
      <c r="AV303" s="13" t="s">
        <v>86</v>
      </c>
      <c r="AW303" s="13" t="s">
        <v>39</v>
      </c>
      <c r="AX303" s="13" t="s">
        <v>78</v>
      </c>
      <c r="AY303" s="235" t="s">
        <v>156</v>
      </c>
    </row>
    <row r="304" s="13" customFormat="1">
      <c r="A304" s="13"/>
      <c r="B304" s="226"/>
      <c r="C304" s="227"/>
      <c r="D304" s="221" t="s">
        <v>166</v>
      </c>
      <c r="E304" s="228" t="s">
        <v>32</v>
      </c>
      <c r="F304" s="229" t="s">
        <v>437</v>
      </c>
      <c r="G304" s="227"/>
      <c r="H304" s="228" t="s">
        <v>32</v>
      </c>
      <c r="I304" s="230"/>
      <c r="J304" s="227"/>
      <c r="K304" s="227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166</v>
      </c>
      <c r="AU304" s="235" t="s">
        <v>88</v>
      </c>
      <c r="AV304" s="13" t="s">
        <v>86</v>
      </c>
      <c r="AW304" s="13" t="s">
        <v>39</v>
      </c>
      <c r="AX304" s="13" t="s">
        <v>78</v>
      </c>
      <c r="AY304" s="235" t="s">
        <v>156</v>
      </c>
    </row>
    <row r="305" s="14" customFormat="1">
      <c r="A305" s="14"/>
      <c r="B305" s="236"/>
      <c r="C305" s="237"/>
      <c r="D305" s="221" t="s">
        <v>166</v>
      </c>
      <c r="E305" s="238" t="s">
        <v>32</v>
      </c>
      <c r="F305" s="239" t="s">
        <v>438</v>
      </c>
      <c r="G305" s="237"/>
      <c r="H305" s="240">
        <v>79.197000000000003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166</v>
      </c>
      <c r="AU305" s="246" t="s">
        <v>88</v>
      </c>
      <c r="AV305" s="14" t="s">
        <v>88</v>
      </c>
      <c r="AW305" s="14" t="s">
        <v>39</v>
      </c>
      <c r="AX305" s="14" t="s">
        <v>78</v>
      </c>
      <c r="AY305" s="246" t="s">
        <v>156</v>
      </c>
    </row>
    <row r="306" s="14" customFormat="1">
      <c r="A306" s="14"/>
      <c r="B306" s="236"/>
      <c r="C306" s="237"/>
      <c r="D306" s="221" t="s">
        <v>166</v>
      </c>
      <c r="E306" s="238" t="s">
        <v>32</v>
      </c>
      <c r="F306" s="239" t="s">
        <v>439</v>
      </c>
      <c r="G306" s="237"/>
      <c r="H306" s="240">
        <v>16.058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6" t="s">
        <v>166</v>
      </c>
      <c r="AU306" s="246" t="s">
        <v>88</v>
      </c>
      <c r="AV306" s="14" t="s">
        <v>88</v>
      </c>
      <c r="AW306" s="14" t="s">
        <v>39</v>
      </c>
      <c r="AX306" s="14" t="s">
        <v>78</v>
      </c>
      <c r="AY306" s="246" t="s">
        <v>156</v>
      </c>
    </row>
    <row r="307" s="14" customFormat="1">
      <c r="A307" s="14"/>
      <c r="B307" s="236"/>
      <c r="C307" s="237"/>
      <c r="D307" s="221" t="s">
        <v>166</v>
      </c>
      <c r="E307" s="238" t="s">
        <v>32</v>
      </c>
      <c r="F307" s="239" t="s">
        <v>440</v>
      </c>
      <c r="G307" s="237"/>
      <c r="H307" s="240">
        <v>169.62899999999999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6" t="s">
        <v>166</v>
      </c>
      <c r="AU307" s="246" t="s">
        <v>88</v>
      </c>
      <c r="AV307" s="14" t="s">
        <v>88</v>
      </c>
      <c r="AW307" s="14" t="s">
        <v>39</v>
      </c>
      <c r="AX307" s="14" t="s">
        <v>78</v>
      </c>
      <c r="AY307" s="246" t="s">
        <v>156</v>
      </c>
    </row>
    <row r="308" s="13" customFormat="1">
      <c r="A308" s="13"/>
      <c r="B308" s="226"/>
      <c r="C308" s="227"/>
      <c r="D308" s="221" t="s">
        <v>166</v>
      </c>
      <c r="E308" s="228" t="s">
        <v>32</v>
      </c>
      <c r="F308" s="229" t="s">
        <v>441</v>
      </c>
      <c r="G308" s="227"/>
      <c r="H308" s="228" t="s">
        <v>32</v>
      </c>
      <c r="I308" s="230"/>
      <c r="J308" s="227"/>
      <c r="K308" s="227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166</v>
      </c>
      <c r="AU308" s="235" t="s">
        <v>88</v>
      </c>
      <c r="AV308" s="13" t="s">
        <v>86</v>
      </c>
      <c r="AW308" s="13" t="s">
        <v>39</v>
      </c>
      <c r="AX308" s="13" t="s">
        <v>78</v>
      </c>
      <c r="AY308" s="235" t="s">
        <v>156</v>
      </c>
    </row>
    <row r="309" s="14" customFormat="1">
      <c r="A309" s="14"/>
      <c r="B309" s="236"/>
      <c r="C309" s="237"/>
      <c r="D309" s="221" t="s">
        <v>166</v>
      </c>
      <c r="E309" s="238" t="s">
        <v>32</v>
      </c>
      <c r="F309" s="239" t="s">
        <v>442</v>
      </c>
      <c r="G309" s="237"/>
      <c r="H309" s="240">
        <v>1.5429999999999999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6" t="s">
        <v>166</v>
      </c>
      <c r="AU309" s="246" t="s">
        <v>88</v>
      </c>
      <c r="AV309" s="14" t="s">
        <v>88</v>
      </c>
      <c r="AW309" s="14" t="s">
        <v>39</v>
      </c>
      <c r="AX309" s="14" t="s">
        <v>78</v>
      </c>
      <c r="AY309" s="246" t="s">
        <v>156</v>
      </c>
    </row>
    <row r="310" s="14" customFormat="1">
      <c r="A310" s="14"/>
      <c r="B310" s="236"/>
      <c r="C310" s="237"/>
      <c r="D310" s="221" t="s">
        <v>166</v>
      </c>
      <c r="E310" s="238" t="s">
        <v>32</v>
      </c>
      <c r="F310" s="239" t="s">
        <v>443</v>
      </c>
      <c r="G310" s="237"/>
      <c r="H310" s="240">
        <v>1.2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166</v>
      </c>
      <c r="AU310" s="246" t="s">
        <v>88</v>
      </c>
      <c r="AV310" s="14" t="s">
        <v>88</v>
      </c>
      <c r="AW310" s="14" t="s">
        <v>39</v>
      </c>
      <c r="AX310" s="14" t="s">
        <v>78</v>
      </c>
      <c r="AY310" s="246" t="s">
        <v>156</v>
      </c>
    </row>
    <row r="311" s="14" customFormat="1">
      <c r="A311" s="14"/>
      <c r="B311" s="236"/>
      <c r="C311" s="237"/>
      <c r="D311" s="221" t="s">
        <v>166</v>
      </c>
      <c r="E311" s="238" t="s">
        <v>32</v>
      </c>
      <c r="F311" s="239" t="s">
        <v>444</v>
      </c>
      <c r="G311" s="237"/>
      <c r="H311" s="240">
        <v>10.515000000000001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6" t="s">
        <v>166</v>
      </c>
      <c r="AU311" s="246" t="s">
        <v>88</v>
      </c>
      <c r="AV311" s="14" t="s">
        <v>88</v>
      </c>
      <c r="AW311" s="14" t="s">
        <v>39</v>
      </c>
      <c r="AX311" s="14" t="s">
        <v>78</v>
      </c>
      <c r="AY311" s="246" t="s">
        <v>156</v>
      </c>
    </row>
    <row r="312" s="16" customFormat="1">
      <c r="A312" s="16"/>
      <c r="B312" s="258"/>
      <c r="C312" s="259"/>
      <c r="D312" s="221" t="s">
        <v>166</v>
      </c>
      <c r="E312" s="260" t="s">
        <v>32</v>
      </c>
      <c r="F312" s="261" t="s">
        <v>269</v>
      </c>
      <c r="G312" s="259"/>
      <c r="H312" s="262">
        <v>278.142</v>
      </c>
      <c r="I312" s="263"/>
      <c r="J312" s="259"/>
      <c r="K312" s="259"/>
      <c r="L312" s="264"/>
      <c r="M312" s="265"/>
      <c r="N312" s="266"/>
      <c r="O312" s="266"/>
      <c r="P312" s="266"/>
      <c r="Q312" s="266"/>
      <c r="R312" s="266"/>
      <c r="S312" s="266"/>
      <c r="T312" s="267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68" t="s">
        <v>166</v>
      </c>
      <c r="AU312" s="268" t="s">
        <v>88</v>
      </c>
      <c r="AV312" s="16" t="s">
        <v>173</v>
      </c>
      <c r="AW312" s="16" t="s">
        <v>39</v>
      </c>
      <c r="AX312" s="16" t="s">
        <v>78</v>
      </c>
      <c r="AY312" s="268" t="s">
        <v>156</v>
      </c>
    </row>
    <row r="313" s="13" customFormat="1">
      <c r="A313" s="13"/>
      <c r="B313" s="226"/>
      <c r="C313" s="227"/>
      <c r="D313" s="221" t="s">
        <v>166</v>
      </c>
      <c r="E313" s="228" t="s">
        <v>32</v>
      </c>
      <c r="F313" s="229" t="s">
        <v>445</v>
      </c>
      <c r="G313" s="227"/>
      <c r="H313" s="228" t="s">
        <v>32</v>
      </c>
      <c r="I313" s="230"/>
      <c r="J313" s="227"/>
      <c r="K313" s="227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166</v>
      </c>
      <c r="AU313" s="235" t="s">
        <v>88</v>
      </c>
      <c r="AV313" s="13" t="s">
        <v>86</v>
      </c>
      <c r="AW313" s="13" t="s">
        <v>39</v>
      </c>
      <c r="AX313" s="13" t="s">
        <v>78</v>
      </c>
      <c r="AY313" s="235" t="s">
        <v>156</v>
      </c>
    </row>
    <row r="314" s="14" customFormat="1">
      <c r="A314" s="14"/>
      <c r="B314" s="236"/>
      <c r="C314" s="237"/>
      <c r="D314" s="221" t="s">
        <v>166</v>
      </c>
      <c r="E314" s="238" t="s">
        <v>32</v>
      </c>
      <c r="F314" s="239" t="s">
        <v>446</v>
      </c>
      <c r="G314" s="237"/>
      <c r="H314" s="240">
        <v>55.628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166</v>
      </c>
      <c r="AU314" s="246" t="s">
        <v>88</v>
      </c>
      <c r="AV314" s="14" t="s">
        <v>88</v>
      </c>
      <c r="AW314" s="14" t="s">
        <v>39</v>
      </c>
      <c r="AX314" s="14" t="s">
        <v>78</v>
      </c>
      <c r="AY314" s="246" t="s">
        <v>156</v>
      </c>
    </row>
    <row r="315" s="13" customFormat="1">
      <c r="A315" s="13"/>
      <c r="B315" s="226"/>
      <c r="C315" s="227"/>
      <c r="D315" s="221" t="s">
        <v>166</v>
      </c>
      <c r="E315" s="228" t="s">
        <v>32</v>
      </c>
      <c r="F315" s="229" t="s">
        <v>447</v>
      </c>
      <c r="G315" s="227"/>
      <c r="H315" s="228" t="s">
        <v>32</v>
      </c>
      <c r="I315" s="230"/>
      <c r="J315" s="227"/>
      <c r="K315" s="227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166</v>
      </c>
      <c r="AU315" s="235" t="s">
        <v>88</v>
      </c>
      <c r="AV315" s="13" t="s">
        <v>86</v>
      </c>
      <c r="AW315" s="13" t="s">
        <v>39</v>
      </c>
      <c r="AX315" s="13" t="s">
        <v>78</v>
      </c>
      <c r="AY315" s="235" t="s">
        <v>156</v>
      </c>
    </row>
    <row r="316" s="14" customFormat="1">
      <c r="A316" s="14"/>
      <c r="B316" s="236"/>
      <c r="C316" s="237"/>
      <c r="D316" s="221" t="s">
        <v>166</v>
      </c>
      <c r="E316" s="238" t="s">
        <v>32</v>
      </c>
      <c r="F316" s="239" t="s">
        <v>448</v>
      </c>
      <c r="G316" s="237"/>
      <c r="H316" s="240">
        <v>-137.22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6" t="s">
        <v>166</v>
      </c>
      <c r="AU316" s="246" t="s">
        <v>88</v>
      </c>
      <c r="AV316" s="14" t="s">
        <v>88</v>
      </c>
      <c r="AW316" s="14" t="s">
        <v>39</v>
      </c>
      <c r="AX316" s="14" t="s">
        <v>78</v>
      </c>
      <c r="AY316" s="246" t="s">
        <v>156</v>
      </c>
    </row>
    <row r="317" s="15" customFormat="1">
      <c r="A317" s="15"/>
      <c r="B317" s="247"/>
      <c r="C317" s="248"/>
      <c r="D317" s="221" t="s">
        <v>166</v>
      </c>
      <c r="E317" s="249" t="s">
        <v>32</v>
      </c>
      <c r="F317" s="250" t="s">
        <v>189</v>
      </c>
      <c r="G317" s="248"/>
      <c r="H317" s="251">
        <v>196.54999999999998</v>
      </c>
      <c r="I317" s="252"/>
      <c r="J317" s="248"/>
      <c r="K317" s="248"/>
      <c r="L317" s="253"/>
      <c r="M317" s="254"/>
      <c r="N317" s="255"/>
      <c r="O317" s="255"/>
      <c r="P317" s="255"/>
      <c r="Q317" s="255"/>
      <c r="R317" s="255"/>
      <c r="S317" s="255"/>
      <c r="T317" s="256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7" t="s">
        <v>166</v>
      </c>
      <c r="AU317" s="257" t="s">
        <v>88</v>
      </c>
      <c r="AV317" s="15" t="s">
        <v>162</v>
      </c>
      <c r="AW317" s="15" t="s">
        <v>39</v>
      </c>
      <c r="AX317" s="15" t="s">
        <v>86</v>
      </c>
      <c r="AY317" s="257" t="s">
        <v>156</v>
      </c>
    </row>
    <row r="318" s="2" customFormat="1" ht="16.5" customHeight="1">
      <c r="A318" s="42"/>
      <c r="B318" s="43"/>
      <c r="C318" s="208" t="s">
        <v>449</v>
      </c>
      <c r="D318" s="208" t="s">
        <v>158</v>
      </c>
      <c r="E318" s="209" t="s">
        <v>450</v>
      </c>
      <c r="F318" s="210" t="s">
        <v>451</v>
      </c>
      <c r="G318" s="211" t="s">
        <v>161</v>
      </c>
      <c r="H318" s="212">
        <v>1572.4000000000001</v>
      </c>
      <c r="I318" s="213"/>
      <c r="J318" s="214">
        <f>ROUND(I318*H318,2)</f>
        <v>0</v>
      </c>
      <c r="K318" s="210" t="s">
        <v>32</v>
      </c>
      <c r="L318" s="48"/>
      <c r="M318" s="215" t="s">
        <v>32</v>
      </c>
      <c r="N318" s="216" t="s">
        <v>49</v>
      </c>
      <c r="O318" s="88"/>
      <c r="P318" s="217">
        <f>O318*H318</f>
        <v>0</v>
      </c>
      <c r="Q318" s="217">
        <v>0.0073499999999999998</v>
      </c>
      <c r="R318" s="217">
        <f>Q318*H318</f>
        <v>11.55714</v>
      </c>
      <c r="S318" s="217">
        <v>0</v>
      </c>
      <c r="T318" s="218">
        <f>S318*H318</f>
        <v>0</v>
      </c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R318" s="219" t="s">
        <v>162</v>
      </c>
      <c r="AT318" s="219" t="s">
        <v>158</v>
      </c>
      <c r="AU318" s="219" t="s">
        <v>88</v>
      </c>
      <c r="AY318" s="20" t="s">
        <v>156</v>
      </c>
      <c r="BE318" s="220">
        <f>IF(N318="základní",J318,0)</f>
        <v>0</v>
      </c>
      <c r="BF318" s="220">
        <f>IF(N318="snížená",J318,0)</f>
        <v>0</v>
      </c>
      <c r="BG318" s="220">
        <f>IF(N318="zákl. přenesená",J318,0)</f>
        <v>0</v>
      </c>
      <c r="BH318" s="220">
        <f>IF(N318="sníž. přenesená",J318,0)</f>
        <v>0</v>
      </c>
      <c r="BI318" s="220">
        <f>IF(N318="nulová",J318,0)</f>
        <v>0</v>
      </c>
      <c r="BJ318" s="20" t="s">
        <v>86</v>
      </c>
      <c r="BK318" s="220">
        <f>ROUND(I318*H318,2)</f>
        <v>0</v>
      </c>
      <c r="BL318" s="20" t="s">
        <v>162</v>
      </c>
      <c r="BM318" s="219" t="s">
        <v>452</v>
      </c>
    </row>
    <row r="319" s="2" customFormat="1">
      <c r="A319" s="42"/>
      <c r="B319" s="43"/>
      <c r="C319" s="44"/>
      <c r="D319" s="221" t="s">
        <v>164</v>
      </c>
      <c r="E319" s="44"/>
      <c r="F319" s="222" t="s">
        <v>453</v>
      </c>
      <c r="G319" s="44"/>
      <c r="H319" s="44"/>
      <c r="I319" s="223"/>
      <c r="J319" s="44"/>
      <c r="K319" s="44"/>
      <c r="L319" s="48"/>
      <c r="M319" s="224"/>
      <c r="N319" s="225"/>
      <c r="O319" s="88"/>
      <c r="P319" s="88"/>
      <c r="Q319" s="88"/>
      <c r="R319" s="88"/>
      <c r="S319" s="88"/>
      <c r="T319" s="89"/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T319" s="20" t="s">
        <v>164</v>
      </c>
      <c r="AU319" s="20" t="s">
        <v>88</v>
      </c>
    </row>
    <row r="320" s="13" customFormat="1">
      <c r="A320" s="13"/>
      <c r="B320" s="226"/>
      <c r="C320" s="227"/>
      <c r="D320" s="221" t="s">
        <v>166</v>
      </c>
      <c r="E320" s="228" t="s">
        <v>32</v>
      </c>
      <c r="F320" s="229" t="s">
        <v>454</v>
      </c>
      <c r="G320" s="227"/>
      <c r="H320" s="228" t="s">
        <v>32</v>
      </c>
      <c r="I320" s="230"/>
      <c r="J320" s="227"/>
      <c r="K320" s="227"/>
      <c r="L320" s="231"/>
      <c r="M320" s="232"/>
      <c r="N320" s="233"/>
      <c r="O320" s="233"/>
      <c r="P320" s="233"/>
      <c r="Q320" s="233"/>
      <c r="R320" s="233"/>
      <c r="S320" s="233"/>
      <c r="T320" s="23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5" t="s">
        <v>166</v>
      </c>
      <c r="AU320" s="235" t="s">
        <v>88</v>
      </c>
      <c r="AV320" s="13" t="s">
        <v>86</v>
      </c>
      <c r="AW320" s="13" t="s">
        <v>39</v>
      </c>
      <c r="AX320" s="13" t="s">
        <v>78</v>
      </c>
      <c r="AY320" s="235" t="s">
        <v>156</v>
      </c>
    </row>
    <row r="321" s="14" customFormat="1">
      <c r="A321" s="14"/>
      <c r="B321" s="236"/>
      <c r="C321" s="237"/>
      <c r="D321" s="221" t="s">
        <v>166</v>
      </c>
      <c r="E321" s="238" t="s">
        <v>32</v>
      </c>
      <c r="F321" s="239" t="s">
        <v>455</v>
      </c>
      <c r="G321" s="237"/>
      <c r="H321" s="240">
        <v>1572.4000000000001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6" t="s">
        <v>166</v>
      </c>
      <c r="AU321" s="246" t="s">
        <v>88</v>
      </c>
      <c r="AV321" s="14" t="s">
        <v>88</v>
      </c>
      <c r="AW321" s="14" t="s">
        <v>39</v>
      </c>
      <c r="AX321" s="14" t="s">
        <v>86</v>
      </c>
      <c r="AY321" s="246" t="s">
        <v>156</v>
      </c>
    </row>
    <row r="322" s="2" customFormat="1" ht="16.5" customHeight="1">
      <c r="A322" s="42"/>
      <c r="B322" s="43"/>
      <c r="C322" s="208" t="s">
        <v>456</v>
      </c>
      <c r="D322" s="208" t="s">
        <v>158</v>
      </c>
      <c r="E322" s="209" t="s">
        <v>457</v>
      </c>
      <c r="F322" s="210" t="s">
        <v>458</v>
      </c>
      <c r="G322" s="211" t="s">
        <v>161</v>
      </c>
      <c r="H322" s="212">
        <v>37.585999999999999</v>
      </c>
      <c r="I322" s="213"/>
      <c r="J322" s="214">
        <f>ROUND(I322*H322,2)</f>
        <v>0</v>
      </c>
      <c r="K322" s="210" t="s">
        <v>32</v>
      </c>
      <c r="L322" s="48"/>
      <c r="M322" s="215" t="s">
        <v>32</v>
      </c>
      <c r="N322" s="216" t="s">
        <v>49</v>
      </c>
      <c r="O322" s="88"/>
      <c r="P322" s="217">
        <f>O322*H322</f>
        <v>0</v>
      </c>
      <c r="Q322" s="217">
        <v>0.015400000000000001</v>
      </c>
      <c r="R322" s="217">
        <f>Q322*H322</f>
        <v>0.57882440000000002</v>
      </c>
      <c r="S322" s="217">
        <v>0</v>
      </c>
      <c r="T322" s="218">
        <f>S322*H322</f>
        <v>0</v>
      </c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R322" s="219" t="s">
        <v>162</v>
      </c>
      <c r="AT322" s="219" t="s">
        <v>158</v>
      </c>
      <c r="AU322" s="219" t="s">
        <v>88</v>
      </c>
      <c r="AY322" s="20" t="s">
        <v>156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20" t="s">
        <v>86</v>
      </c>
      <c r="BK322" s="220">
        <f>ROUND(I322*H322,2)</f>
        <v>0</v>
      </c>
      <c r="BL322" s="20" t="s">
        <v>162</v>
      </c>
      <c r="BM322" s="219" t="s">
        <v>459</v>
      </c>
    </row>
    <row r="323" s="2" customFormat="1">
      <c r="A323" s="42"/>
      <c r="B323" s="43"/>
      <c r="C323" s="44"/>
      <c r="D323" s="221" t="s">
        <v>164</v>
      </c>
      <c r="E323" s="44"/>
      <c r="F323" s="222" t="s">
        <v>460</v>
      </c>
      <c r="G323" s="44"/>
      <c r="H323" s="44"/>
      <c r="I323" s="223"/>
      <c r="J323" s="44"/>
      <c r="K323" s="44"/>
      <c r="L323" s="48"/>
      <c r="M323" s="224"/>
      <c r="N323" s="225"/>
      <c r="O323" s="88"/>
      <c r="P323" s="88"/>
      <c r="Q323" s="88"/>
      <c r="R323" s="88"/>
      <c r="S323" s="88"/>
      <c r="T323" s="89"/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T323" s="20" t="s">
        <v>164</v>
      </c>
      <c r="AU323" s="20" t="s">
        <v>88</v>
      </c>
    </row>
    <row r="324" s="13" customFormat="1">
      <c r="A324" s="13"/>
      <c r="B324" s="226"/>
      <c r="C324" s="227"/>
      <c r="D324" s="221" t="s">
        <v>166</v>
      </c>
      <c r="E324" s="228" t="s">
        <v>32</v>
      </c>
      <c r="F324" s="229" t="s">
        <v>429</v>
      </c>
      <c r="G324" s="227"/>
      <c r="H324" s="228" t="s">
        <v>32</v>
      </c>
      <c r="I324" s="230"/>
      <c r="J324" s="227"/>
      <c r="K324" s="227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166</v>
      </c>
      <c r="AU324" s="235" t="s">
        <v>88</v>
      </c>
      <c r="AV324" s="13" t="s">
        <v>86</v>
      </c>
      <c r="AW324" s="13" t="s">
        <v>39</v>
      </c>
      <c r="AX324" s="13" t="s">
        <v>78</v>
      </c>
      <c r="AY324" s="235" t="s">
        <v>156</v>
      </c>
    </row>
    <row r="325" s="14" customFormat="1">
      <c r="A325" s="14"/>
      <c r="B325" s="236"/>
      <c r="C325" s="237"/>
      <c r="D325" s="221" t="s">
        <v>166</v>
      </c>
      <c r="E325" s="238" t="s">
        <v>32</v>
      </c>
      <c r="F325" s="239" t="s">
        <v>461</v>
      </c>
      <c r="G325" s="237"/>
      <c r="H325" s="240">
        <v>37.585999999999999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6" t="s">
        <v>166</v>
      </c>
      <c r="AU325" s="246" t="s">
        <v>88</v>
      </c>
      <c r="AV325" s="14" t="s">
        <v>88</v>
      </c>
      <c r="AW325" s="14" t="s">
        <v>39</v>
      </c>
      <c r="AX325" s="14" t="s">
        <v>86</v>
      </c>
      <c r="AY325" s="246" t="s">
        <v>156</v>
      </c>
    </row>
    <row r="326" s="2" customFormat="1" ht="16.5" customHeight="1">
      <c r="A326" s="42"/>
      <c r="B326" s="43"/>
      <c r="C326" s="208" t="s">
        <v>462</v>
      </c>
      <c r="D326" s="208" t="s">
        <v>158</v>
      </c>
      <c r="E326" s="209" t="s">
        <v>463</v>
      </c>
      <c r="F326" s="210" t="s">
        <v>464</v>
      </c>
      <c r="G326" s="211" t="s">
        <v>161</v>
      </c>
      <c r="H326" s="212">
        <v>207.565</v>
      </c>
      <c r="I326" s="213"/>
      <c r="J326" s="214">
        <f>ROUND(I326*H326,2)</f>
        <v>0</v>
      </c>
      <c r="K326" s="210" t="s">
        <v>32</v>
      </c>
      <c r="L326" s="48"/>
      <c r="M326" s="215" t="s">
        <v>32</v>
      </c>
      <c r="N326" s="216" t="s">
        <v>49</v>
      </c>
      <c r="O326" s="88"/>
      <c r="P326" s="217">
        <f>O326*H326</f>
        <v>0</v>
      </c>
      <c r="Q326" s="217">
        <v>0.0030000000000000001</v>
      </c>
      <c r="R326" s="217">
        <f>Q326*H326</f>
        <v>0.622695</v>
      </c>
      <c r="S326" s="217">
        <v>0</v>
      </c>
      <c r="T326" s="218">
        <f>S326*H326</f>
        <v>0</v>
      </c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R326" s="219" t="s">
        <v>162</v>
      </c>
      <c r="AT326" s="219" t="s">
        <v>158</v>
      </c>
      <c r="AU326" s="219" t="s">
        <v>88</v>
      </c>
      <c r="AY326" s="20" t="s">
        <v>156</v>
      </c>
      <c r="BE326" s="220">
        <f>IF(N326="základní",J326,0)</f>
        <v>0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20" t="s">
        <v>86</v>
      </c>
      <c r="BK326" s="220">
        <f>ROUND(I326*H326,2)</f>
        <v>0</v>
      </c>
      <c r="BL326" s="20" t="s">
        <v>162</v>
      </c>
      <c r="BM326" s="219" t="s">
        <v>465</v>
      </c>
    </row>
    <row r="327" s="2" customFormat="1">
      <c r="A327" s="42"/>
      <c r="B327" s="43"/>
      <c r="C327" s="44"/>
      <c r="D327" s="221" t="s">
        <v>164</v>
      </c>
      <c r="E327" s="44"/>
      <c r="F327" s="222" t="s">
        <v>466</v>
      </c>
      <c r="G327" s="44"/>
      <c r="H327" s="44"/>
      <c r="I327" s="223"/>
      <c r="J327" s="44"/>
      <c r="K327" s="44"/>
      <c r="L327" s="48"/>
      <c r="M327" s="224"/>
      <c r="N327" s="225"/>
      <c r="O327" s="88"/>
      <c r="P327" s="88"/>
      <c r="Q327" s="88"/>
      <c r="R327" s="88"/>
      <c r="S327" s="88"/>
      <c r="T327" s="89"/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T327" s="20" t="s">
        <v>164</v>
      </c>
      <c r="AU327" s="20" t="s">
        <v>88</v>
      </c>
    </row>
    <row r="328" s="13" customFormat="1">
      <c r="A328" s="13"/>
      <c r="B328" s="226"/>
      <c r="C328" s="227"/>
      <c r="D328" s="221" t="s">
        <v>166</v>
      </c>
      <c r="E328" s="228" t="s">
        <v>32</v>
      </c>
      <c r="F328" s="229" t="s">
        <v>467</v>
      </c>
      <c r="G328" s="227"/>
      <c r="H328" s="228" t="s">
        <v>32</v>
      </c>
      <c r="I328" s="230"/>
      <c r="J328" s="227"/>
      <c r="K328" s="227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166</v>
      </c>
      <c r="AU328" s="235" t="s">
        <v>88</v>
      </c>
      <c r="AV328" s="13" t="s">
        <v>86</v>
      </c>
      <c r="AW328" s="13" t="s">
        <v>39</v>
      </c>
      <c r="AX328" s="13" t="s">
        <v>78</v>
      </c>
      <c r="AY328" s="235" t="s">
        <v>156</v>
      </c>
    </row>
    <row r="329" s="14" customFormat="1">
      <c r="A329" s="14"/>
      <c r="B329" s="236"/>
      <c r="C329" s="237"/>
      <c r="D329" s="221" t="s">
        <v>166</v>
      </c>
      <c r="E329" s="238" t="s">
        <v>32</v>
      </c>
      <c r="F329" s="239" t="s">
        <v>468</v>
      </c>
      <c r="G329" s="237"/>
      <c r="H329" s="240">
        <v>196.55000000000001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166</v>
      </c>
      <c r="AU329" s="246" t="s">
        <v>88</v>
      </c>
      <c r="AV329" s="14" t="s">
        <v>88</v>
      </c>
      <c r="AW329" s="14" t="s">
        <v>39</v>
      </c>
      <c r="AX329" s="14" t="s">
        <v>78</v>
      </c>
      <c r="AY329" s="246" t="s">
        <v>156</v>
      </c>
    </row>
    <row r="330" s="13" customFormat="1">
      <c r="A330" s="13"/>
      <c r="B330" s="226"/>
      <c r="C330" s="227"/>
      <c r="D330" s="221" t="s">
        <v>166</v>
      </c>
      <c r="E330" s="228" t="s">
        <v>32</v>
      </c>
      <c r="F330" s="229" t="s">
        <v>429</v>
      </c>
      <c r="G330" s="227"/>
      <c r="H330" s="228" t="s">
        <v>32</v>
      </c>
      <c r="I330" s="230"/>
      <c r="J330" s="227"/>
      <c r="K330" s="227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166</v>
      </c>
      <c r="AU330" s="235" t="s">
        <v>88</v>
      </c>
      <c r="AV330" s="13" t="s">
        <v>86</v>
      </c>
      <c r="AW330" s="13" t="s">
        <v>39</v>
      </c>
      <c r="AX330" s="13" t="s">
        <v>78</v>
      </c>
      <c r="AY330" s="235" t="s">
        <v>156</v>
      </c>
    </row>
    <row r="331" s="14" customFormat="1">
      <c r="A331" s="14"/>
      <c r="B331" s="236"/>
      <c r="C331" s="237"/>
      <c r="D331" s="221" t="s">
        <v>166</v>
      </c>
      <c r="E331" s="238" t="s">
        <v>32</v>
      </c>
      <c r="F331" s="239" t="s">
        <v>469</v>
      </c>
      <c r="G331" s="237"/>
      <c r="H331" s="240">
        <v>2.214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6" t="s">
        <v>166</v>
      </c>
      <c r="AU331" s="246" t="s">
        <v>88</v>
      </c>
      <c r="AV331" s="14" t="s">
        <v>88</v>
      </c>
      <c r="AW331" s="14" t="s">
        <v>39</v>
      </c>
      <c r="AX331" s="14" t="s">
        <v>78</v>
      </c>
      <c r="AY331" s="246" t="s">
        <v>156</v>
      </c>
    </row>
    <row r="332" s="14" customFormat="1">
      <c r="A332" s="14"/>
      <c r="B332" s="236"/>
      <c r="C332" s="237"/>
      <c r="D332" s="221" t="s">
        <v>166</v>
      </c>
      <c r="E332" s="238" t="s">
        <v>32</v>
      </c>
      <c r="F332" s="239" t="s">
        <v>470</v>
      </c>
      <c r="G332" s="237"/>
      <c r="H332" s="240">
        <v>8.8010000000000002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6" t="s">
        <v>166</v>
      </c>
      <c r="AU332" s="246" t="s">
        <v>88</v>
      </c>
      <c r="AV332" s="14" t="s">
        <v>88</v>
      </c>
      <c r="AW332" s="14" t="s">
        <v>39</v>
      </c>
      <c r="AX332" s="14" t="s">
        <v>78</v>
      </c>
      <c r="AY332" s="246" t="s">
        <v>156</v>
      </c>
    </row>
    <row r="333" s="15" customFormat="1">
      <c r="A333" s="15"/>
      <c r="B333" s="247"/>
      <c r="C333" s="248"/>
      <c r="D333" s="221" t="s">
        <v>166</v>
      </c>
      <c r="E333" s="249" t="s">
        <v>32</v>
      </c>
      <c r="F333" s="250" t="s">
        <v>189</v>
      </c>
      <c r="G333" s="248"/>
      <c r="H333" s="251">
        <v>207.565</v>
      </c>
      <c r="I333" s="252"/>
      <c r="J333" s="248"/>
      <c r="K333" s="248"/>
      <c r="L333" s="253"/>
      <c r="M333" s="254"/>
      <c r="N333" s="255"/>
      <c r="O333" s="255"/>
      <c r="P333" s="255"/>
      <c r="Q333" s="255"/>
      <c r="R333" s="255"/>
      <c r="S333" s="255"/>
      <c r="T333" s="256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7" t="s">
        <v>166</v>
      </c>
      <c r="AU333" s="257" t="s">
        <v>88</v>
      </c>
      <c r="AV333" s="15" t="s">
        <v>162</v>
      </c>
      <c r="AW333" s="15" t="s">
        <v>39</v>
      </c>
      <c r="AX333" s="15" t="s">
        <v>86</v>
      </c>
      <c r="AY333" s="257" t="s">
        <v>156</v>
      </c>
    </row>
    <row r="334" s="2" customFormat="1" ht="16.5" customHeight="1">
      <c r="A334" s="42"/>
      <c r="B334" s="43"/>
      <c r="C334" s="208" t="s">
        <v>471</v>
      </c>
      <c r="D334" s="208" t="s">
        <v>158</v>
      </c>
      <c r="E334" s="209" t="s">
        <v>472</v>
      </c>
      <c r="F334" s="210" t="s">
        <v>473</v>
      </c>
      <c r="G334" s="211" t="s">
        <v>161</v>
      </c>
      <c r="H334" s="212">
        <v>137.22</v>
      </c>
      <c r="I334" s="213"/>
      <c r="J334" s="214">
        <f>ROUND(I334*H334,2)</f>
        <v>0</v>
      </c>
      <c r="K334" s="210" t="s">
        <v>32</v>
      </c>
      <c r="L334" s="48"/>
      <c r="M334" s="215" t="s">
        <v>32</v>
      </c>
      <c r="N334" s="216" t="s">
        <v>49</v>
      </c>
      <c r="O334" s="88"/>
      <c r="P334" s="217">
        <f>O334*H334</f>
        <v>0</v>
      </c>
      <c r="Q334" s="217">
        <v>0.012</v>
      </c>
      <c r="R334" s="217">
        <f>Q334*H334</f>
        <v>1.6466400000000001</v>
      </c>
      <c r="S334" s="217">
        <v>0</v>
      </c>
      <c r="T334" s="218">
        <f>S334*H334</f>
        <v>0</v>
      </c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R334" s="219" t="s">
        <v>162</v>
      </c>
      <c r="AT334" s="219" t="s">
        <v>158</v>
      </c>
      <c r="AU334" s="219" t="s">
        <v>88</v>
      </c>
      <c r="AY334" s="20" t="s">
        <v>156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20" t="s">
        <v>86</v>
      </c>
      <c r="BK334" s="220">
        <f>ROUND(I334*H334,2)</f>
        <v>0</v>
      </c>
      <c r="BL334" s="20" t="s">
        <v>162</v>
      </c>
      <c r="BM334" s="219" t="s">
        <v>474</v>
      </c>
    </row>
    <row r="335" s="2" customFormat="1">
      <c r="A335" s="42"/>
      <c r="B335" s="43"/>
      <c r="C335" s="44"/>
      <c r="D335" s="221" t="s">
        <v>164</v>
      </c>
      <c r="E335" s="44"/>
      <c r="F335" s="222" t="s">
        <v>475</v>
      </c>
      <c r="G335" s="44"/>
      <c r="H335" s="44"/>
      <c r="I335" s="223"/>
      <c r="J335" s="44"/>
      <c r="K335" s="44"/>
      <c r="L335" s="48"/>
      <c r="M335" s="224"/>
      <c r="N335" s="225"/>
      <c r="O335" s="88"/>
      <c r="P335" s="88"/>
      <c r="Q335" s="88"/>
      <c r="R335" s="88"/>
      <c r="S335" s="88"/>
      <c r="T335" s="89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T335" s="20" t="s">
        <v>164</v>
      </c>
      <c r="AU335" s="20" t="s">
        <v>88</v>
      </c>
    </row>
    <row r="336" s="2" customFormat="1" ht="16.5" customHeight="1">
      <c r="A336" s="42"/>
      <c r="B336" s="43"/>
      <c r="C336" s="208" t="s">
        <v>476</v>
      </c>
      <c r="D336" s="208" t="s">
        <v>158</v>
      </c>
      <c r="E336" s="209" t="s">
        <v>477</v>
      </c>
      <c r="F336" s="210" t="s">
        <v>478</v>
      </c>
      <c r="G336" s="211" t="s">
        <v>161</v>
      </c>
      <c r="H336" s="212">
        <v>137.22</v>
      </c>
      <c r="I336" s="213"/>
      <c r="J336" s="214">
        <f>ROUND(I336*H336,2)</f>
        <v>0</v>
      </c>
      <c r="K336" s="210" t="s">
        <v>32</v>
      </c>
      <c r="L336" s="48"/>
      <c r="M336" s="215" t="s">
        <v>32</v>
      </c>
      <c r="N336" s="216" t="s">
        <v>49</v>
      </c>
      <c r="O336" s="88"/>
      <c r="P336" s="217">
        <f>O336*H336</f>
        <v>0</v>
      </c>
      <c r="Q336" s="217">
        <v>0.021000000000000001</v>
      </c>
      <c r="R336" s="217">
        <f>Q336*H336</f>
        <v>2.8816200000000003</v>
      </c>
      <c r="S336" s="217">
        <v>0</v>
      </c>
      <c r="T336" s="218">
        <f>S336*H336</f>
        <v>0</v>
      </c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R336" s="219" t="s">
        <v>162</v>
      </c>
      <c r="AT336" s="219" t="s">
        <v>158</v>
      </c>
      <c r="AU336" s="219" t="s">
        <v>88</v>
      </c>
      <c r="AY336" s="20" t="s">
        <v>156</v>
      </c>
      <c r="BE336" s="220">
        <f>IF(N336="základní",J336,0)</f>
        <v>0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20" t="s">
        <v>86</v>
      </c>
      <c r="BK336" s="220">
        <f>ROUND(I336*H336,2)</f>
        <v>0</v>
      </c>
      <c r="BL336" s="20" t="s">
        <v>162</v>
      </c>
      <c r="BM336" s="219" t="s">
        <v>479</v>
      </c>
    </row>
    <row r="337" s="2" customFormat="1">
      <c r="A337" s="42"/>
      <c r="B337" s="43"/>
      <c r="C337" s="44"/>
      <c r="D337" s="221" t="s">
        <v>164</v>
      </c>
      <c r="E337" s="44"/>
      <c r="F337" s="222" t="s">
        <v>480</v>
      </c>
      <c r="G337" s="44"/>
      <c r="H337" s="44"/>
      <c r="I337" s="223"/>
      <c r="J337" s="44"/>
      <c r="K337" s="44"/>
      <c r="L337" s="48"/>
      <c r="M337" s="224"/>
      <c r="N337" s="225"/>
      <c r="O337" s="88"/>
      <c r="P337" s="88"/>
      <c r="Q337" s="88"/>
      <c r="R337" s="88"/>
      <c r="S337" s="88"/>
      <c r="T337" s="89"/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T337" s="20" t="s">
        <v>164</v>
      </c>
      <c r="AU337" s="20" t="s">
        <v>88</v>
      </c>
    </row>
    <row r="338" s="13" customFormat="1">
      <c r="A338" s="13"/>
      <c r="B338" s="226"/>
      <c r="C338" s="227"/>
      <c r="D338" s="221" t="s">
        <v>166</v>
      </c>
      <c r="E338" s="228" t="s">
        <v>32</v>
      </c>
      <c r="F338" s="229" t="s">
        <v>481</v>
      </c>
      <c r="G338" s="227"/>
      <c r="H338" s="228" t="s">
        <v>32</v>
      </c>
      <c r="I338" s="230"/>
      <c r="J338" s="227"/>
      <c r="K338" s="227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166</v>
      </c>
      <c r="AU338" s="235" t="s">
        <v>88</v>
      </c>
      <c r="AV338" s="13" t="s">
        <v>86</v>
      </c>
      <c r="AW338" s="13" t="s">
        <v>39</v>
      </c>
      <c r="AX338" s="13" t="s">
        <v>78</v>
      </c>
      <c r="AY338" s="235" t="s">
        <v>156</v>
      </c>
    </row>
    <row r="339" s="14" customFormat="1">
      <c r="A339" s="14"/>
      <c r="B339" s="236"/>
      <c r="C339" s="237"/>
      <c r="D339" s="221" t="s">
        <v>166</v>
      </c>
      <c r="E339" s="238" t="s">
        <v>32</v>
      </c>
      <c r="F339" s="239" t="s">
        <v>421</v>
      </c>
      <c r="G339" s="237"/>
      <c r="H339" s="240">
        <v>137.22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166</v>
      </c>
      <c r="AU339" s="246" t="s">
        <v>88</v>
      </c>
      <c r="AV339" s="14" t="s">
        <v>88</v>
      </c>
      <c r="AW339" s="14" t="s">
        <v>39</v>
      </c>
      <c r="AX339" s="14" t="s">
        <v>86</v>
      </c>
      <c r="AY339" s="246" t="s">
        <v>156</v>
      </c>
    </row>
    <row r="340" s="2" customFormat="1" ht="21.75" customHeight="1">
      <c r="A340" s="42"/>
      <c r="B340" s="43"/>
      <c r="C340" s="208" t="s">
        <v>482</v>
      </c>
      <c r="D340" s="208" t="s">
        <v>158</v>
      </c>
      <c r="E340" s="209" t="s">
        <v>483</v>
      </c>
      <c r="F340" s="210" t="s">
        <v>484</v>
      </c>
      <c r="G340" s="211" t="s">
        <v>161</v>
      </c>
      <c r="H340" s="212">
        <v>686.10000000000002</v>
      </c>
      <c r="I340" s="213"/>
      <c r="J340" s="214">
        <f>ROUND(I340*H340,2)</f>
        <v>0</v>
      </c>
      <c r="K340" s="210" t="s">
        <v>32</v>
      </c>
      <c r="L340" s="48"/>
      <c r="M340" s="215" t="s">
        <v>32</v>
      </c>
      <c r="N340" s="216" t="s">
        <v>49</v>
      </c>
      <c r="O340" s="88"/>
      <c r="P340" s="217">
        <f>O340*H340</f>
        <v>0</v>
      </c>
      <c r="Q340" s="217">
        <v>0.0054999999999999997</v>
      </c>
      <c r="R340" s="217">
        <f>Q340*H340</f>
        <v>3.7735499999999997</v>
      </c>
      <c r="S340" s="217">
        <v>0</v>
      </c>
      <c r="T340" s="218">
        <f>S340*H340</f>
        <v>0</v>
      </c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R340" s="219" t="s">
        <v>162</v>
      </c>
      <c r="AT340" s="219" t="s">
        <v>158</v>
      </c>
      <c r="AU340" s="219" t="s">
        <v>88</v>
      </c>
      <c r="AY340" s="20" t="s">
        <v>156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20" t="s">
        <v>86</v>
      </c>
      <c r="BK340" s="220">
        <f>ROUND(I340*H340,2)</f>
        <v>0</v>
      </c>
      <c r="BL340" s="20" t="s">
        <v>162</v>
      </c>
      <c r="BM340" s="219" t="s">
        <v>485</v>
      </c>
    </row>
    <row r="341" s="2" customFormat="1">
      <c r="A341" s="42"/>
      <c r="B341" s="43"/>
      <c r="C341" s="44"/>
      <c r="D341" s="221" t="s">
        <v>164</v>
      </c>
      <c r="E341" s="44"/>
      <c r="F341" s="222" t="s">
        <v>486</v>
      </c>
      <c r="G341" s="44"/>
      <c r="H341" s="44"/>
      <c r="I341" s="223"/>
      <c r="J341" s="44"/>
      <c r="K341" s="44"/>
      <c r="L341" s="48"/>
      <c r="M341" s="224"/>
      <c r="N341" s="225"/>
      <c r="O341" s="88"/>
      <c r="P341" s="88"/>
      <c r="Q341" s="88"/>
      <c r="R341" s="88"/>
      <c r="S341" s="88"/>
      <c r="T341" s="89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T341" s="20" t="s">
        <v>164</v>
      </c>
      <c r="AU341" s="20" t="s">
        <v>88</v>
      </c>
    </row>
    <row r="342" s="14" customFormat="1">
      <c r="A342" s="14"/>
      <c r="B342" s="236"/>
      <c r="C342" s="237"/>
      <c r="D342" s="221" t="s">
        <v>166</v>
      </c>
      <c r="E342" s="238" t="s">
        <v>32</v>
      </c>
      <c r="F342" s="239" t="s">
        <v>487</v>
      </c>
      <c r="G342" s="237"/>
      <c r="H342" s="240">
        <v>686.10000000000002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6" t="s">
        <v>166</v>
      </c>
      <c r="AU342" s="246" t="s">
        <v>88</v>
      </c>
      <c r="AV342" s="14" t="s">
        <v>88</v>
      </c>
      <c r="AW342" s="14" t="s">
        <v>39</v>
      </c>
      <c r="AX342" s="14" t="s">
        <v>86</v>
      </c>
      <c r="AY342" s="246" t="s">
        <v>156</v>
      </c>
    </row>
    <row r="343" s="2" customFormat="1" ht="16.5" customHeight="1">
      <c r="A343" s="42"/>
      <c r="B343" s="43"/>
      <c r="C343" s="208" t="s">
        <v>488</v>
      </c>
      <c r="D343" s="208" t="s">
        <v>158</v>
      </c>
      <c r="E343" s="209" t="s">
        <v>489</v>
      </c>
      <c r="F343" s="210" t="s">
        <v>490</v>
      </c>
      <c r="G343" s="211" t="s">
        <v>161</v>
      </c>
      <c r="H343" s="212">
        <v>137.22</v>
      </c>
      <c r="I343" s="213"/>
      <c r="J343" s="214">
        <f>ROUND(I343*H343,2)</f>
        <v>0</v>
      </c>
      <c r="K343" s="210" t="s">
        <v>32</v>
      </c>
      <c r="L343" s="48"/>
      <c r="M343" s="215" t="s">
        <v>32</v>
      </c>
      <c r="N343" s="216" t="s">
        <v>49</v>
      </c>
      <c r="O343" s="88"/>
      <c r="P343" s="217">
        <f>O343*H343</f>
        <v>0</v>
      </c>
      <c r="Q343" s="217">
        <v>0.0040000000000000001</v>
      </c>
      <c r="R343" s="217">
        <f>Q343*H343</f>
        <v>0.54888000000000003</v>
      </c>
      <c r="S343" s="217">
        <v>0</v>
      </c>
      <c r="T343" s="218">
        <f>S343*H343</f>
        <v>0</v>
      </c>
      <c r="U343" s="42"/>
      <c r="V343" s="42"/>
      <c r="W343" s="42"/>
      <c r="X343" s="42"/>
      <c r="Y343" s="42"/>
      <c r="Z343" s="42"/>
      <c r="AA343" s="42"/>
      <c r="AB343" s="42"/>
      <c r="AC343" s="42"/>
      <c r="AD343" s="42"/>
      <c r="AE343" s="42"/>
      <c r="AR343" s="219" t="s">
        <v>162</v>
      </c>
      <c r="AT343" s="219" t="s">
        <v>158</v>
      </c>
      <c r="AU343" s="219" t="s">
        <v>88</v>
      </c>
      <c r="AY343" s="20" t="s">
        <v>156</v>
      </c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20" t="s">
        <v>86</v>
      </c>
      <c r="BK343" s="220">
        <f>ROUND(I343*H343,2)</f>
        <v>0</v>
      </c>
      <c r="BL343" s="20" t="s">
        <v>162</v>
      </c>
      <c r="BM343" s="219" t="s">
        <v>491</v>
      </c>
    </row>
    <row r="344" s="2" customFormat="1">
      <c r="A344" s="42"/>
      <c r="B344" s="43"/>
      <c r="C344" s="44"/>
      <c r="D344" s="221" t="s">
        <v>164</v>
      </c>
      <c r="E344" s="44"/>
      <c r="F344" s="222" t="s">
        <v>492</v>
      </c>
      <c r="G344" s="44"/>
      <c r="H344" s="44"/>
      <c r="I344" s="223"/>
      <c r="J344" s="44"/>
      <c r="K344" s="44"/>
      <c r="L344" s="48"/>
      <c r="M344" s="224"/>
      <c r="N344" s="225"/>
      <c r="O344" s="88"/>
      <c r="P344" s="88"/>
      <c r="Q344" s="88"/>
      <c r="R344" s="88"/>
      <c r="S344" s="88"/>
      <c r="T344" s="89"/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T344" s="20" t="s">
        <v>164</v>
      </c>
      <c r="AU344" s="20" t="s">
        <v>88</v>
      </c>
    </row>
    <row r="345" s="2" customFormat="1" ht="16.5" customHeight="1">
      <c r="A345" s="42"/>
      <c r="B345" s="43"/>
      <c r="C345" s="208" t="s">
        <v>493</v>
      </c>
      <c r="D345" s="208" t="s">
        <v>158</v>
      </c>
      <c r="E345" s="209" t="s">
        <v>494</v>
      </c>
      <c r="F345" s="210" t="s">
        <v>495</v>
      </c>
      <c r="G345" s="211" t="s">
        <v>161</v>
      </c>
      <c r="H345" s="212">
        <v>254.75999999999999</v>
      </c>
      <c r="I345" s="213"/>
      <c r="J345" s="214">
        <f>ROUND(I345*H345,2)</f>
        <v>0</v>
      </c>
      <c r="K345" s="210" t="s">
        <v>32</v>
      </c>
      <c r="L345" s="48"/>
      <c r="M345" s="215" t="s">
        <v>32</v>
      </c>
      <c r="N345" s="216" t="s">
        <v>49</v>
      </c>
      <c r="O345" s="88"/>
      <c r="P345" s="217">
        <f>O345*H345</f>
        <v>0</v>
      </c>
      <c r="Q345" s="217">
        <v>6.0000000000000002E-05</v>
      </c>
      <c r="R345" s="217">
        <f>Q345*H345</f>
        <v>0.0152856</v>
      </c>
      <c r="S345" s="217">
        <v>6.0000000000000002E-05</v>
      </c>
      <c r="T345" s="218">
        <f>S345*H345</f>
        <v>0.0152856</v>
      </c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R345" s="219" t="s">
        <v>162</v>
      </c>
      <c r="AT345" s="219" t="s">
        <v>158</v>
      </c>
      <c r="AU345" s="219" t="s">
        <v>88</v>
      </c>
      <c r="AY345" s="20" t="s">
        <v>156</v>
      </c>
      <c r="BE345" s="220">
        <f>IF(N345="základní",J345,0)</f>
        <v>0</v>
      </c>
      <c r="BF345" s="220">
        <f>IF(N345="snížená",J345,0)</f>
        <v>0</v>
      </c>
      <c r="BG345" s="220">
        <f>IF(N345="zákl. přenesená",J345,0)</f>
        <v>0</v>
      </c>
      <c r="BH345" s="220">
        <f>IF(N345="sníž. přenesená",J345,0)</f>
        <v>0</v>
      </c>
      <c r="BI345" s="220">
        <f>IF(N345="nulová",J345,0)</f>
        <v>0</v>
      </c>
      <c r="BJ345" s="20" t="s">
        <v>86</v>
      </c>
      <c r="BK345" s="220">
        <f>ROUND(I345*H345,2)</f>
        <v>0</v>
      </c>
      <c r="BL345" s="20" t="s">
        <v>162</v>
      </c>
      <c r="BM345" s="219" t="s">
        <v>496</v>
      </c>
    </row>
    <row r="346" s="2" customFormat="1">
      <c r="A346" s="42"/>
      <c r="B346" s="43"/>
      <c r="C346" s="44"/>
      <c r="D346" s="221" t="s">
        <v>164</v>
      </c>
      <c r="E346" s="44"/>
      <c r="F346" s="222" t="s">
        <v>497</v>
      </c>
      <c r="G346" s="44"/>
      <c r="H346" s="44"/>
      <c r="I346" s="223"/>
      <c r="J346" s="44"/>
      <c r="K346" s="44"/>
      <c r="L346" s="48"/>
      <c r="M346" s="224"/>
      <c r="N346" s="225"/>
      <c r="O346" s="88"/>
      <c r="P346" s="88"/>
      <c r="Q346" s="88"/>
      <c r="R346" s="88"/>
      <c r="S346" s="88"/>
      <c r="T346" s="89"/>
      <c r="U346" s="42"/>
      <c r="V346" s="42"/>
      <c r="W346" s="42"/>
      <c r="X346" s="42"/>
      <c r="Y346" s="42"/>
      <c r="Z346" s="42"/>
      <c r="AA346" s="42"/>
      <c r="AB346" s="42"/>
      <c r="AC346" s="42"/>
      <c r="AD346" s="42"/>
      <c r="AE346" s="42"/>
      <c r="AT346" s="20" t="s">
        <v>164</v>
      </c>
      <c r="AU346" s="20" t="s">
        <v>88</v>
      </c>
    </row>
    <row r="347" s="14" customFormat="1">
      <c r="A347" s="14"/>
      <c r="B347" s="236"/>
      <c r="C347" s="237"/>
      <c r="D347" s="221" t="s">
        <v>166</v>
      </c>
      <c r="E347" s="238" t="s">
        <v>32</v>
      </c>
      <c r="F347" s="239" t="s">
        <v>498</v>
      </c>
      <c r="G347" s="237"/>
      <c r="H347" s="240">
        <v>254.75999999999999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166</v>
      </c>
      <c r="AU347" s="246" t="s">
        <v>88</v>
      </c>
      <c r="AV347" s="14" t="s">
        <v>88</v>
      </c>
      <c r="AW347" s="14" t="s">
        <v>39</v>
      </c>
      <c r="AX347" s="14" t="s">
        <v>86</v>
      </c>
      <c r="AY347" s="246" t="s">
        <v>156</v>
      </c>
    </row>
    <row r="348" s="2" customFormat="1" ht="16.5" customHeight="1">
      <c r="A348" s="42"/>
      <c r="B348" s="43"/>
      <c r="C348" s="208" t="s">
        <v>499</v>
      </c>
      <c r="D348" s="208" t="s">
        <v>158</v>
      </c>
      <c r="E348" s="209" t="s">
        <v>500</v>
      </c>
      <c r="F348" s="210" t="s">
        <v>501</v>
      </c>
      <c r="G348" s="211" t="s">
        <v>161</v>
      </c>
      <c r="H348" s="212">
        <v>16.733000000000001</v>
      </c>
      <c r="I348" s="213"/>
      <c r="J348" s="214">
        <f>ROUND(I348*H348,2)</f>
        <v>0</v>
      </c>
      <c r="K348" s="210" t="s">
        <v>32</v>
      </c>
      <c r="L348" s="48"/>
      <c r="M348" s="215" t="s">
        <v>32</v>
      </c>
      <c r="N348" s="216" t="s">
        <v>49</v>
      </c>
      <c r="O348" s="88"/>
      <c r="P348" s="217">
        <f>O348*H348</f>
        <v>0</v>
      </c>
      <c r="Q348" s="217">
        <v>0.00011</v>
      </c>
      <c r="R348" s="217">
        <f>Q348*H348</f>
        <v>0.0018406300000000002</v>
      </c>
      <c r="S348" s="217">
        <v>6.0000000000000002E-05</v>
      </c>
      <c r="T348" s="218">
        <f>S348*H348</f>
        <v>0.00100398</v>
      </c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R348" s="219" t="s">
        <v>162</v>
      </c>
      <c r="AT348" s="219" t="s">
        <v>158</v>
      </c>
      <c r="AU348" s="219" t="s">
        <v>88</v>
      </c>
      <c r="AY348" s="20" t="s">
        <v>156</v>
      </c>
      <c r="BE348" s="220">
        <f>IF(N348="základní",J348,0)</f>
        <v>0</v>
      </c>
      <c r="BF348" s="220">
        <f>IF(N348="snížená",J348,0)</f>
        <v>0</v>
      </c>
      <c r="BG348" s="220">
        <f>IF(N348="zákl. přenesená",J348,0)</f>
        <v>0</v>
      </c>
      <c r="BH348" s="220">
        <f>IF(N348="sníž. přenesená",J348,0)</f>
        <v>0</v>
      </c>
      <c r="BI348" s="220">
        <f>IF(N348="nulová",J348,0)</f>
        <v>0</v>
      </c>
      <c r="BJ348" s="20" t="s">
        <v>86</v>
      </c>
      <c r="BK348" s="220">
        <f>ROUND(I348*H348,2)</f>
        <v>0</v>
      </c>
      <c r="BL348" s="20" t="s">
        <v>162</v>
      </c>
      <c r="BM348" s="219" t="s">
        <v>502</v>
      </c>
    </row>
    <row r="349" s="2" customFormat="1">
      <c r="A349" s="42"/>
      <c r="B349" s="43"/>
      <c r="C349" s="44"/>
      <c r="D349" s="221" t="s">
        <v>164</v>
      </c>
      <c r="E349" s="44"/>
      <c r="F349" s="222" t="s">
        <v>503</v>
      </c>
      <c r="G349" s="44"/>
      <c r="H349" s="44"/>
      <c r="I349" s="223"/>
      <c r="J349" s="44"/>
      <c r="K349" s="44"/>
      <c r="L349" s="48"/>
      <c r="M349" s="224"/>
      <c r="N349" s="225"/>
      <c r="O349" s="88"/>
      <c r="P349" s="88"/>
      <c r="Q349" s="88"/>
      <c r="R349" s="88"/>
      <c r="S349" s="88"/>
      <c r="T349" s="89"/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T349" s="20" t="s">
        <v>164</v>
      </c>
      <c r="AU349" s="20" t="s">
        <v>88</v>
      </c>
    </row>
    <row r="350" s="14" customFormat="1">
      <c r="A350" s="14"/>
      <c r="B350" s="236"/>
      <c r="C350" s="237"/>
      <c r="D350" s="221" t="s">
        <v>166</v>
      </c>
      <c r="E350" s="238" t="s">
        <v>32</v>
      </c>
      <c r="F350" s="239" t="s">
        <v>504</v>
      </c>
      <c r="G350" s="237"/>
      <c r="H350" s="240">
        <v>16.733000000000001</v>
      </c>
      <c r="I350" s="241"/>
      <c r="J350" s="237"/>
      <c r="K350" s="237"/>
      <c r="L350" s="242"/>
      <c r="M350" s="243"/>
      <c r="N350" s="244"/>
      <c r="O350" s="244"/>
      <c r="P350" s="244"/>
      <c r="Q350" s="244"/>
      <c r="R350" s="244"/>
      <c r="S350" s="244"/>
      <c r="T350" s="24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6" t="s">
        <v>166</v>
      </c>
      <c r="AU350" s="246" t="s">
        <v>88</v>
      </c>
      <c r="AV350" s="14" t="s">
        <v>88</v>
      </c>
      <c r="AW350" s="14" t="s">
        <v>39</v>
      </c>
      <c r="AX350" s="14" t="s">
        <v>86</v>
      </c>
      <c r="AY350" s="246" t="s">
        <v>156</v>
      </c>
    </row>
    <row r="351" s="2" customFormat="1" ht="16.5" customHeight="1">
      <c r="A351" s="42"/>
      <c r="B351" s="43"/>
      <c r="C351" s="208" t="s">
        <v>505</v>
      </c>
      <c r="D351" s="208" t="s">
        <v>158</v>
      </c>
      <c r="E351" s="209" t="s">
        <v>506</v>
      </c>
      <c r="F351" s="210" t="s">
        <v>507</v>
      </c>
      <c r="G351" s="211" t="s">
        <v>161</v>
      </c>
      <c r="H351" s="212">
        <v>41</v>
      </c>
      <c r="I351" s="213"/>
      <c r="J351" s="214">
        <f>ROUND(I351*H351,2)</f>
        <v>0</v>
      </c>
      <c r="K351" s="210" t="s">
        <v>32</v>
      </c>
      <c r="L351" s="48"/>
      <c r="M351" s="215" t="s">
        <v>32</v>
      </c>
      <c r="N351" s="216" t="s">
        <v>49</v>
      </c>
      <c r="O351" s="88"/>
      <c r="P351" s="217">
        <f>O351*H351</f>
        <v>0</v>
      </c>
      <c r="Q351" s="217">
        <v>0.00022000000000000001</v>
      </c>
      <c r="R351" s="217">
        <f>Q351*H351</f>
        <v>0.0090200000000000002</v>
      </c>
      <c r="S351" s="217">
        <v>0.002</v>
      </c>
      <c r="T351" s="218">
        <f>S351*H351</f>
        <v>0.082000000000000003</v>
      </c>
      <c r="U351" s="42"/>
      <c r="V351" s="42"/>
      <c r="W351" s="42"/>
      <c r="X351" s="42"/>
      <c r="Y351" s="42"/>
      <c r="Z351" s="42"/>
      <c r="AA351" s="42"/>
      <c r="AB351" s="42"/>
      <c r="AC351" s="42"/>
      <c r="AD351" s="42"/>
      <c r="AE351" s="42"/>
      <c r="AR351" s="219" t="s">
        <v>162</v>
      </c>
      <c r="AT351" s="219" t="s">
        <v>158</v>
      </c>
      <c r="AU351" s="219" t="s">
        <v>88</v>
      </c>
      <c r="AY351" s="20" t="s">
        <v>156</v>
      </c>
      <c r="BE351" s="220">
        <f>IF(N351="základní",J351,0)</f>
        <v>0</v>
      </c>
      <c r="BF351" s="220">
        <f>IF(N351="snížená",J351,0)</f>
        <v>0</v>
      </c>
      <c r="BG351" s="220">
        <f>IF(N351="zákl. přenesená",J351,0)</f>
        <v>0</v>
      </c>
      <c r="BH351" s="220">
        <f>IF(N351="sníž. přenesená",J351,0)</f>
        <v>0</v>
      </c>
      <c r="BI351" s="220">
        <f>IF(N351="nulová",J351,0)</f>
        <v>0</v>
      </c>
      <c r="BJ351" s="20" t="s">
        <v>86</v>
      </c>
      <c r="BK351" s="220">
        <f>ROUND(I351*H351,2)</f>
        <v>0</v>
      </c>
      <c r="BL351" s="20" t="s">
        <v>162</v>
      </c>
      <c r="BM351" s="219" t="s">
        <v>508</v>
      </c>
    </row>
    <row r="352" s="2" customFormat="1">
      <c r="A352" s="42"/>
      <c r="B352" s="43"/>
      <c r="C352" s="44"/>
      <c r="D352" s="221" t="s">
        <v>164</v>
      </c>
      <c r="E352" s="44"/>
      <c r="F352" s="222" t="s">
        <v>509</v>
      </c>
      <c r="G352" s="44"/>
      <c r="H352" s="44"/>
      <c r="I352" s="223"/>
      <c r="J352" s="44"/>
      <c r="K352" s="44"/>
      <c r="L352" s="48"/>
      <c r="M352" s="224"/>
      <c r="N352" s="225"/>
      <c r="O352" s="88"/>
      <c r="P352" s="88"/>
      <c r="Q352" s="88"/>
      <c r="R352" s="88"/>
      <c r="S352" s="88"/>
      <c r="T352" s="89"/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T352" s="20" t="s">
        <v>164</v>
      </c>
      <c r="AU352" s="20" t="s">
        <v>88</v>
      </c>
    </row>
    <row r="353" s="13" customFormat="1">
      <c r="A353" s="13"/>
      <c r="B353" s="226"/>
      <c r="C353" s="227"/>
      <c r="D353" s="221" t="s">
        <v>166</v>
      </c>
      <c r="E353" s="228" t="s">
        <v>32</v>
      </c>
      <c r="F353" s="229" t="s">
        <v>510</v>
      </c>
      <c r="G353" s="227"/>
      <c r="H353" s="228" t="s">
        <v>32</v>
      </c>
      <c r="I353" s="230"/>
      <c r="J353" s="227"/>
      <c r="K353" s="227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166</v>
      </c>
      <c r="AU353" s="235" t="s">
        <v>88</v>
      </c>
      <c r="AV353" s="13" t="s">
        <v>86</v>
      </c>
      <c r="AW353" s="13" t="s">
        <v>39</v>
      </c>
      <c r="AX353" s="13" t="s">
        <v>78</v>
      </c>
      <c r="AY353" s="235" t="s">
        <v>156</v>
      </c>
    </row>
    <row r="354" s="14" customFormat="1">
      <c r="A354" s="14"/>
      <c r="B354" s="236"/>
      <c r="C354" s="237"/>
      <c r="D354" s="221" t="s">
        <v>166</v>
      </c>
      <c r="E354" s="238" t="s">
        <v>32</v>
      </c>
      <c r="F354" s="239" t="s">
        <v>471</v>
      </c>
      <c r="G354" s="237"/>
      <c r="H354" s="240">
        <v>41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6" t="s">
        <v>166</v>
      </c>
      <c r="AU354" s="246" t="s">
        <v>88</v>
      </c>
      <c r="AV354" s="14" t="s">
        <v>88</v>
      </c>
      <c r="AW354" s="14" t="s">
        <v>39</v>
      </c>
      <c r="AX354" s="14" t="s">
        <v>86</v>
      </c>
      <c r="AY354" s="246" t="s">
        <v>156</v>
      </c>
    </row>
    <row r="355" s="2" customFormat="1" ht="16.5" customHeight="1">
      <c r="A355" s="42"/>
      <c r="B355" s="43"/>
      <c r="C355" s="208" t="s">
        <v>511</v>
      </c>
      <c r="D355" s="208" t="s">
        <v>158</v>
      </c>
      <c r="E355" s="209" t="s">
        <v>512</v>
      </c>
      <c r="F355" s="210" t="s">
        <v>513</v>
      </c>
      <c r="G355" s="211" t="s">
        <v>242</v>
      </c>
      <c r="H355" s="212">
        <v>200</v>
      </c>
      <c r="I355" s="213"/>
      <c r="J355" s="214">
        <f>ROUND(I355*H355,2)</f>
        <v>0</v>
      </c>
      <c r="K355" s="210" t="s">
        <v>32</v>
      </c>
      <c r="L355" s="48"/>
      <c r="M355" s="215" t="s">
        <v>32</v>
      </c>
      <c r="N355" s="216" t="s">
        <v>49</v>
      </c>
      <c r="O355" s="88"/>
      <c r="P355" s="217">
        <f>O355*H355</f>
        <v>0</v>
      </c>
      <c r="Q355" s="217">
        <v>0</v>
      </c>
      <c r="R355" s="217">
        <f>Q355*H355</f>
        <v>0</v>
      </c>
      <c r="S355" s="217">
        <v>0</v>
      </c>
      <c r="T355" s="218">
        <f>S355*H355</f>
        <v>0</v>
      </c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42"/>
      <c r="AR355" s="219" t="s">
        <v>162</v>
      </c>
      <c r="AT355" s="219" t="s">
        <v>158</v>
      </c>
      <c r="AU355" s="219" t="s">
        <v>88</v>
      </c>
      <c r="AY355" s="20" t="s">
        <v>156</v>
      </c>
      <c r="BE355" s="220">
        <f>IF(N355="základní",J355,0)</f>
        <v>0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20" t="s">
        <v>86</v>
      </c>
      <c r="BK355" s="220">
        <f>ROUND(I355*H355,2)</f>
        <v>0</v>
      </c>
      <c r="BL355" s="20" t="s">
        <v>162</v>
      </c>
      <c r="BM355" s="219" t="s">
        <v>514</v>
      </c>
    </row>
    <row r="356" s="2" customFormat="1">
      <c r="A356" s="42"/>
      <c r="B356" s="43"/>
      <c r="C356" s="44"/>
      <c r="D356" s="221" t="s">
        <v>164</v>
      </c>
      <c r="E356" s="44"/>
      <c r="F356" s="222" t="s">
        <v>515</v>
      </c>
      <c r="G356" s="44"/>
      <c r="H356" s="44"/>
      <c r="I356" s="223"/>
      <c r="J356" s="44"/>
      <c r="K356" s="44"/>
      <c r="L356" s="48"/>
      <c r="M356" s="224"/>
      <c r="N356" s="225"/>
      <c r="O356" s="88"/>
      <c r="P356" s="88"/>
      <c r="Q356" s="88"/>
      <c r="R356" s="88"/>
      <c r="S356" s="88"/>
      <c r="T356" s="89"/>
      <c r="U356" s="42"/>
      <c r="V356" s="42"/>
      <c r="W356" s="42"/>
      <c r="X356" s="42"/>
      <c r="Y356" s="42"/>
      <c r="Z356" s="42"/>
      <c r="AA356" s="42"/>
      <c r="AB356" s="42"/>
      <c r="AC356" s="42"/>
      <c r="AD356" s="42"/>
      <c r="AE356" s="42"/>
      <c r="AT356" s="20" t="s">
        <v>164</v>
      </c>
      <c r="AU356" s="20" t="s">
        <v>88</v>
      </c>
    </row>
    <row r="357" s="2" customFormat="1" ht="16.5" customHeight="1">
      <c r="A357" s="42"/>
      <c r="B357" s="43"/>
      <c r="C357" s="269" t="s">
        <v>516</v>
      </c>
      <c r="D357" s="269" t="s">
        <v>517</v>
      </c>
      <c r="E357" s="270" t="s">
        <v>518</v>
      </c>
      <c r="F357" s="271" t="s">
        <v>32</v>
      </c>
      <c r="G357" s="272" t="s">
        <v>242</v>
      </c>
      <c r="H357" s="273">
        <v>200</v>
      </c>
      <c r="I357" s="274"/>
      <c r="J357" s="275">
        <f>ROUND(I357*H357,2)</f>
        <v>0</v>
      </c>
      <c r="K357" s="271" t="s">
        <v>32</v>
      </c>
      <c r="L357" s="276"/>
      <c r="M357" s="277" t="s">
        <v>32</v>
      </c>
      <c r="N357" s="278" t="s">
        <v>49</v>
      </c>
      <c r="O357" s="88"/>
      <c r="P357" s="217">
        <f>O357*H357</f>
        <v>0</v>
      </c>
      <c r="Q357" s="217">
        <v>0.00010000000000000001</v>
      </c>
      <c r="R357" s="217">
        <f>Q357*H357</f>
        <v>0.02</v>
      </c>
      <c r="S357" s="217">
        <v>0</v>
      </c>
      <c r="T357" s="218">
        <f>S357*H357</f>
        <v>0</v>
      </c>
      <c r="U357" s="42"/>
      <c r="V357" s="42"/>
      <c r="W357" s="42"/>
      <c r="X357" s="42"/>
      <c r="Y357" s="42"/>
      <c r="Z357" s="42"/>
      <c r="AA357" s="42"/>
      <c r="AB357" s="42"/>
      <c r="AC357" s="42"/>
      <c r="AD357" s="42"/>
      <c r="AE357" s="42"/>
      <c r="AR357" s="219" t="s">
        <v>207</v>
      </c>
      <c r="AT357" s="219" t="s">
        <v>517</v>
      </c>
      <c r="AU357" s="219" t="s">
        <v>88</v>
      </c>
      <c r="AY357" s="20" t="s">
        <v>156</v>
      </c>
      <c r="BE357" s="220">
        <f>IF(N357="základní",J357,0)</f>
        <v>0</v>
      </c>
      <c r="BF357" s="220">
        <f>IF(N357="snížená",J357,0)</f>
        <v>0</v>
      </c>
      <c r="BG357" s="220">
        <f>IF(N357="zákl. přenesená",J357,0)</f>
        <v>0</v>
      </c>
      <c r="BH357" s="220">
        <f>IF(N357="sníž. přenesená",J357,0)</f>
        <v>0</v>
      </c>
      <c r="BI357" s="220">
        <f>IF(N357="nulová",J357,0)</f>
        <v>0</v>
      </c>
      <c r="BJ357" s="20" t="s">
        <v>86</v>
      </c>
      <c r="BK357" s="220">
        <f>ROUND(I357*H357,2)</f>
        <v>0</v>
      </c>
      <c r="BL357" s="20" t="s">
        <v>162</v>
      </c>
      <c r="BM357" s="219" t="s">
        <v>519</v>
      </c>
    </row>
    <row r="358" s="2" customFormat="1">
      <c r="A358" s="42"/>
      <c r="B358" s="43"/>
      <c r="C358" s="44"/>
      <c r="D358" s="221" t="s">
        <v>164</v>
      </c>
      <c r="E358" s="44"/>
      <c r="F358" s="222" t="s">
        <v>520</v>
      </c>
      <c r="G358" s="44"/>
      <c r="H358" s="44"/>
      <c r="I358" s="223"/>
      <c r="J358" s="44"/>
      <c r="K358" s="44"/>
      <c r="L358" s="48"/>
      <c r="M358" s="224"/>
      <c r="N358" s="225"/>
      <c r="O358" s="88"/>
      <c r="P358" s="88"/>
      <c r="Q358" s="88"/>
      <c r="R358" s="88"/>
      <c r="S358" s="88"/>
      <c r="T358" s="89"/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T358" s="20" t="s">
        <v>164</v>
      </c>
      <c r="AU358" s="20" t="s">
        <v>88</v>
      </c>
    </row>
    <row r="359" s="14" customFormat="1">
      <c r="A359" s="14"/>
      <c r="B359" s="236"/>
      <c r="C359" s="237"/>
      <c r="D359" s="221" t="s">
        <v>166</v>
      </c>
      <c r="E359" s="238" t="s">
        <v>32</v>
      </c>
      <c r="F359" s="239" t="s">
        <v>521</v>
      </c>
      <c r="G359" s="237"/>
      <c r="H359" s="240">
        <v>200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6" t="s">
        <v>166</v>
      </c>
      <c r="AU359" s="246" t="s">
        <v>88</v>
      </c>
      <c r="AV359" s="14" t="s">
        <v>88</v>
      </c>
      <c r="AW359" s="14" t="s">
        <v>39</v>
      </c>
      <c r="AX359" s="14" t="s">
        <v>86</v>
      </c>
      <c r="AY359" s="246" t="s">
        <v>156</v>
      </c>
    </row>
    <row r="360" s="2" customFormat="1" ht="21.75" customHeight="1">
      <c r="A360" s="42"/>
      <c r="B360" s="43"/>
      <c r="C360" s="208" t="s">
        <v>522</v>
      </c>
      <c r="D360" s="208" t="s">
        <v>158</v>
      </c>
      <c r="E360" s="209" t="s">
        <v>523</v>
      </c>
      <c r="F360" s="210" t="s">
        <v>524</v>
      </c>
      <c r="G360" s="211" t="s">
        <v>181</v>
      </c>
      <c r="H360" s="212">
        <v>6.5919999999999996</v>
      </c>
      <c r="I360" s="213"/>
      <c r="J360" s="214">
        <f>ROUND(I360*H360,2)</f>
        <v>0</v>
      </c>
      <c r="K360" s="210" t="s">
        <v>32</v>
      </c>
      <c r="L360" s="48"/>
      <c r="M360" s="215" t="s">
        <v>32</v>
      </c>
      <c r="N360" s="216" t="s">
        <v>49</v>
      </c>
      <c r="O360" s="88"/>
      <c r="P360" s="217">
        <f>O360*H360</f>
        <v>0</v>
      </c>
      <c r="Q360" s="217">
        <v>2.5018699999999998</v>
      </c>
      <c r="R360" s="217">
        <f>Q360*H360</f>
        <v>16.492327039999999</v>
      </c>
      <c r="S360" s="217">
        <v>0</v>
      </c>
      <c r="T360" s="218">
        <f>S360*H360</f>
        <v>0</v>
      </c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R360" s="219" t="s">
        <v>162</v>
      </c>
      <c r="AT360" s="219" t="s">
        <v>158</v>
      </c>
      <c r="AU360" s="219" t="s">
        <v>88</v>
      </c>
      <c r="AY360" s="20" t="s">
        <v>156</v>
      </c>
      <c r="BE360" s="220">
        <f>IF(N360="základní",J360,0)</f>
        <v>0</v>
      </c>
      <c r="BF360" s="220">
        <f>IF(N360="snížená",J360,0)</f>
        <v>0</v>
      </c>
      <c r="BG360" s="220">
        <f>IF(N360="zákl. přenesená",J360,0)</f>
        <v>0</v>
      </c>
      <c r="BH360" s="220">
        <f>IF(N360="sníž. přenesená",J360,0)</f>
        <v>0</v>
      </c>
      <c r="BI360" s="220">
        <f>IF(N360="nulová",J360,0)</f>
        <v>0</v>
      </c>
      <c r="BJ360" s="20" t="s">
        <v>86</v>
      </c>
      <c r="BK360" s="220">
        <f>ROUND(I360*H360,2)</f>
        <v>0</v>
      </c>
      <c r="BL360" s="20" t="s">
        <v>162</v>
      </c>
      <c r="BM360" s="219" t="s">
        <v>525</v>
      </c>
    </row>
    <row r="361" s="2" customFormat="1">
      <c r="A361" s="42"/>
      <c r="B361" s="43"/>
      <c r="C361" s="44"/>
      <c r="D361" s="221" t="s">
        <v>164</v>
      </c>
      <c r="E361" s="44"/>
      <c r="F361" s="222" t="s">
        <v>526</v>
      </c>
      <c r="G361" s="44"/>
      <c r="H361" s="44"/>
      <c r="I361" s="223"/>
      <c r="J361" s="44"/>
      <c r="K361" s="44"/>
      <c r="L361" s="48"/>
      <c r="M361" s="224"/>
      <c r="N361" s="225"/>
      <c r="O361" s="88"/>
      <c r="P361" s="88"/>
      <c r="Q361" s="88"/>
      <c r="R361" s="88"/>
      <c r="S361" s="88"/>
      <c r="T361" s="89"/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T361" s="20" t="s">
        <v>164</v>
      </c>
      <c r="AU361" s="20" t="s">
        <v>88</v>
      </c>
    </row>
    <row r="362" s="13" customFormat="1">
      <c r="A362" s="13"/>
      <c r="B362" s="226"/>
      <c r="C362" s="227"/>
      <c r="D362" s="221" t="s">
        <v>166</v>
      </c>
      <c r="E362" s="228" t="s">
        <v>32</v>
      </c>
      <c r="F362" s="229" t="s">
        <v>272</v>
      </c>
      <c r="G362" s="227"/>
      <c r="H362" s="228" t="s">
        <v>32</v>
      </c>
      <c r="I362" s="230"/>
      <c r="J362" s="227"/>
      <c r="K362" s="227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166</v>
      </c>
      <c r="AU362" s="235" t="s">
        <v>88</v>
      </c>
      <c r="AV362" s="13" t="s">
        <v>86</v>
      </c>
      <c r="AW362" s="13" t="s">
        <v>39</v>
      </c>
      <c r="AX362" s="13" t="s">
        <v>78</v>
      </c>
      <c r="AY362" s="235" t="s">
        <v>156</v>
      </c>
    </row>
    <row r="363" s="14" customFormat="1">
      <c r="A363" s="14"/>
      <c r="B363" s="236"/>
      <c r="C363" s="237"/>
      <c r="D363" s="221" t="s">
        <v>166</v>
      </c>
      <c r="E363" s="238" t="s">
        <v>32</v>
      </c>
      <c r="F363" s="239" t="s">
        <v>527</v>
      </c>
      <c r="G363" s="237"/>
      <c r="H363" s="240">
        <v>8.1989999999999998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6" t="s">
        <v>166</v>
      </c>
      <c r="AU363" s="246" t="s">
        <v>88</v>
      </c>
      <c r="AV363" s="14" t="s">
        <v>88</v>
      </c>
      <c r="AW363" s="14" t="s">
        <v>39</v>
      </c>
      <c r="AX363" s="14" t="s">
        <v>78</v>
      </c>
      <c r="AY363" s="246" t="s">
        <v>156</v>
      </c>
    </row>
    <row r="364" s="13" customFormat="1">
      <c r="A364" s="13"/>
      <c r="B364" s="226"/>
      <c r="C364" s="227"/>
      <c r="D364" s="221" t="s">
        <v>166</v>
      </c>
      <c r="E364" s="228" t="s">
        <v>32</v>
      </c>
      <c r="F364" s="229" t="s">
        <v>528</v>
      </c>
      <c r="G364" s="227"/>
      <c r="H364" s="228" t="s">
        <v>32</v>
      </c>
      <c r="I364" s="230"/>
      <c r="J364" s="227"/>
      <c r="K364" s="227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166</v>
      </c>
      <c r="AU364" s="235" t="s">
        <v>88</v>
      </c>
      <c r="AV364" s="13" t="s">
        <v>86</v>
      </c>
      <c r="AW364" s="13" t="s">
        <v>39</v>
      </c>
      <c r="AX364" s="13" t="s">
        <v>78</v>
      </c>
      <c r="AY364" s="235" t="s">
        <v>156</v>
      </c>
    </row>
    <row r="365" s="14" customFormat="1">
      <c r="A365" s="14"/>
      <c r="B365" s="236"/>
      <c r="C365" s="237"/>
      <c r="D365" s="221" t="s">
        <v>166</v>
      </c>
      <c r="E365" s="238" t="s">
        <v>32</v>
      </c>
      <c r="F365" s="239" t="s">
        <v>529</v>
      </c>
      <c r="G365" s="237"/>
      <c r="H365" s="240">
        <v>-1.607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6" t="s">
        <v>166</v>
      </c>
      <c r="AU365" s="246" t="s">
        <v>88</v>
      </c>
      <c r="AV365" s="14" t="s">
        <v>88</v>
      </c>
      <c r="AW365" s="14" t="s">
        <v>39</v>
      </c>
      <c r="AX365" s="14" t="s">
        <v>78</v>
      </c>
      <c r="AY365" s="246" t="s">
        <v>156</v>
      </c>
    </row>
    <row r="366" s="15" customFormat="1">
      <c r="A366" s="15"/>
      <c r="B366" s="247"/>
      <c r="C366" s="248"/>
      <c r="D366" s="221" t="s">
        <v>166</v>
      </c>
      <c r="E366" s="249" t="s">
        <v>32</v>
      </c>
      <c r="F366" s="250" t="s">
        <v>189</v>
      </c>
      <c r="G366" s="248"/>
      <c r="H366" s="251">
        <v>6.5919999999999996</v>
      </c>
      <c r="I366" s="252"/>
      <c r="J366" s="248"/>
      <c r="K366" s="248"/>
      <c r="L366" s="253"/>
      <c r="M366" s="254"/>
      <c r="N366" s="255"/>
      <c r="O366" s="255"/>
      <c r="P366" s="255"/>
      <c r="Q366" s="255"/>
      <c r="R366" s="255"/>
      <c r="S366" s="255"/>
      <c r="T366" s="256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7" t="s">
        <v>166</v>
      </c>
      <c r="AU366" s="257" t="s">
        <v>88</v>
      </c>
      <c r="AV366" s="15" t="s">
        <v>162</v>
      </c>
      <c r="AW366" s="15" t="s">
        <v>39</v>
      </c>
      <c r="AX366" s="15" t="s">
        <v>86</v>
      </c>
      <c r="AY366" s="257" t="s">
        <v>156</v>
      </c>
    </row>
    <row r="367" s="2" customFormat="1" ht="16.5" customHeight="1">
      <c r="A367" s="42"/>
      <c r="B367" s="43"/>
      <c r="C367" s="208" t="s">
        <v>530</v>
      </c>
      <c r="D367" s="208" t="s">
        <v>158</v>
      </c>
      <c r="E367" s="209" t="s">
        <v>531</v>
      </c>
      <c r="F367" s="210" t="s">
        <v>532</v>
      </c>
      <c r="G367" s="211" t="s">
        <v>221</v>
      </c>
      <c r="H367" s="212">
        <v>0.17799999999999999</v>
      </c>
      <c r="I367" s="213"/>
      <c r="J367" s="214">
        <f>ROUND(I367*H367,2)</f>
        <v>0</v>
      </c>
      <c r="K367" s="210" t="s">
        <v>32</v>
      </c>
      <c r="L367" s="48"/>
      <c r="M367" s="215" t="s">
        <v>32</v>
      </c>
      <c r="N367" s="216" t="s">
        <v>49</v>
      </c>
      <c r="O367" s="88"/>
      <c r="P367" s="217">
        <f>O367*H367</f>
        <v>0</v>
      </c>
      <c r="Q367" s="217">
        <v>1.06277</v>
      </c>
      <c r="R367" s="217">
        <f>Q367*H367</f>
        <v>0.18917305999999998</v>
      </c>
      <c r="S367" s="217">
        <v>0</v>
      </c>
      <c r="T367" s="218">
        <f>S367*H367</f>
        <v>0</v>
      </c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R367" s="219" t="s">
        <v>162</v>
      </c>
      <c r="AT367" s="219" t="s">
        <v>158</v>
      </c>
      <c r="AU367" s="219" t="s">
        <v>88</v>
      </c>
      <c r="AY367" s="20" t="s">
        <v>156</v>
      </c>
      <c r="BE367" s="220">
        <f>IF(N367="základní",J367,0)</f>
        <v>0</v>
      </c>
      <c r="BF367" s="220">
        <f>IF(N367="snížená",J367,0)</f>
        <v>0</v>
      </c>
      <c r="BG367" s="220">
        <f>IF(N367="zákl. přenesená",J367,0)</f>
        <v>0</v>
      </c>
      <c r="BH367" s="220">
        <f>IF(N367="sníž. přenesená",J367,0)</f>
        <v>0</v>
      </c>
      <c r="BI367" s="220">
        <f>IF(N367="nulová",J367,0)</f>
        <v>0</v>
      </c>
      <c r="BJ367" s="20" t="s">
        <v>86</v>
      </c>
      <c r="BK367" s="220">
        <f>ROUND(I367*H367,2)</f>
        <v>0</v>
      </c>
      <c r="BL367" s="20" t="s">
        <v>162</v>
      </c>
      <c r="BM367" s="219" t="s">
        <v>533</v>
      </c>
    </row>
    <row r="368" s="2" customFormat="1">
      <c r="A368" s="42"/>
      <c r="B368" s="43"/>
      <c r="C368" s="44"/>
      <c r="D368" s="221" t="s">
        <v>164</v>
      </c>
      <c r="E368" s="44"/>
      <c r="F368" s="222" t="s">
        <v>534</v>
      </c>
      <c r="G368" s="44"/>
      <c r="H368" s="44"/>
      <c r="I368" s="223"/>
      <c r="J368" s="44"/>
      <c r="K368" s="44"/>
      <c r="L368" s="48"/>
      <c r="M368" s="224"/>
      <c r="N368" s="225"/>
      <c r="O368" s="88"/>
      <c r="P368" s="88"/>
      <c r="Q368" s="88"/>
      <c r="R368" s="88"/>
      <c r="S368" s="88"/>
      <c r="T368" s="89"/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T368" s="20" t="s">
        <v>164</v>
      </c>
      <c r="AU368" s="20" t="s">
        <v>88</v>
      </c>
    </row>
    <row r="369" s="13" customFormat="1">
      <c r="A369" s="13"/>
      <c r="B369" s="226"/>
      <c r="C369" s="227"/>
      <c r="D369" s="221" t="s">
        <v>166</v>
      </c>
      <c r="E369" s="228" t="s">
        <v>32</v>
      </c>
      <c r="F369" s="229" t="s">
        <v>272</v>
      </c>
      <c r="G369" s="227"/>
      <c r="H369" s="228" t="s">
        <v>32</v>
      </c>
      <c r="I369" s="230"/>
      <c r="J369" s="227"/>
      <c r="K369" s="227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166</v>
      </c>
      <c r="AU369" s="235" t="s">
        <v>88</v>
      </c>
      <c r="AV369" s="13" t="s">
        <v>86</v>
      </c>
      <c r="AW369" s="13" t="s">
        <v>39</v>
      </c>
      <c r="AX369" s="13" t="s">
        <v>78</v>
      </c>
      <c r="AY369" s="235" t="s">
        <v>156</v>
      </c>
    </row>
    <row r="370" s="14" customFormat="1">
      <c r="A370" s="14"/>
      <c r="B370" s="236"/>
      <c r="C370" s="237"/>
      <c r="D370" s="221" t="s">
        <v>166</v>
      </c>
      <c r="E370" s="238" t="s">
        <v>32</v>
      </c>
      <c r="F370" s="239" t="s">
        <v>535</v>
      </c>
      <c r="G370" s="237"/>
      <c r="H370" s="240">
        <v>0.221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6" t="s">
        <v>166</v>
      </c>
      <c r="AU370" s="246" t="s">
        <v>88</v>
      </c>
      <c r="AV370" s="14" t="s">
        <v>88</v>
      </c>
      <c r="AW370" s="14" t="s">
        <v>39</v>
      </c>
      <c r="AX370" s="14" t="s">
        <v>78</v>
      </c>
      <c r="AY370" s="246" t="s">
        <v>156</v>
      </c>
    </row>
    <row r="371" s="13" customFormat="1">
      <c r="A371" s="13"/>
      <c r="B371" s="226"/>
      <c r="C371" s="227"/>
      <c r="D371" s="221" t="s">
        <v>166</v>
      </c>
      <c r="E371" s="228" t="s">
        <v>32</v>
      </c>
      <c r="F371" s="229" t="s">
        <v>528</v>
      </c>
      <c r="G371" s="227"/>
      <c r="H371" s="228" t="s">
        <v>32</v>
      </c>
      <c r="I371" s="230"/>
      <c r="J371" s="227"/>
      <c r="K371" s="227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166</v>
      </c>
      <c r="AU371" s="235" t="s">
        <v>88</v>
      </c>
      <c r="AV371" s="13" t="s">
        <v>86</v>
      </c>
      <c r="AW371" s="13" t="s">
        <v>39</v>
      </c>
      <c r="AX371" s="13" t="s">
        <v>78</v>
      </c>
      <c r="AY371" s="235" t="s">
        <v>156</v>
      </c>
    </row>
    <row r="372" s="14" customFormat="1">
      <c r="A372" s="14"/>
      <c r="B372" s="236"/>
      <c r="C372" s="237"/>
      <c r="D372" s="221" t="s">
        <v>166</v>
      </c>
      <c r="E372" s="238" t="s">
        <v>32</v>
      </c>
      <c r="F372" s="239" t="s">
        <v>536</v>
      </c>
      <c r="G372" s="237"/>
      <c r="H372" s="240">
        <v>-0.042999999999999997</v>
      </c>
      <c r="I372" s="241"/>
      <c r="J372" s="237"/>
      <c r="K372" s="237"/>
      <c r="L372" s="242"/>
      <c r="M372" s="243"/>
      <c r="N372" s="244"/>
      <c r="O372" s="244"/>
      <c r="P372" s="244"/>
      <c r="Q372" s="244"/>
      <c r="R372" s="244"/>
      <c r="S372" s="244"/>
      <c r="T372" s="24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6" t="s">
        <v>166</v>
      </c>
      <c r="AU372" s="246" t="s">
        <v>88</v>
      </c>
      <c r="AV372" s="14" t="s">
        <v>88</v>
      </c>
      <c r="AW372" s="14" t="s">
        <v>39</v>
      </c>
      <c r="AX372" s="14" t="s">
        <v>78</v>
      </c>
      <c r="AY372" s="246" t="s">
        <v>156</v>
      </c>
    </row>
    <row r="373" s="15" customFormat="1">
      <c r="A373" s="15"/>
      <c r="B373" s="247"/>
      <c r="C373" s="248"/>
      <c r="D373" s="221" t="s">
        <v>166</v>
      </c>
      <c r="E373" s="249" t="s">
        <v>32</v>
      </c>
      <c r="F373" s="250" t="s">
        <v>189</v>
      </c>
      <c r="G373" s="248"/>
      <c r="H373" s="251">
        <v>0.17799999999999999</v>
      </c>
      <c r="I373" s="252"/>
      <c r="J373" s="248"/>
      <c r="K373" s="248"/>
      <c r="L373" s="253"/>
      <c r="M373" s="254"/>
      <c r="N373" s="255"/>
      <c r="O373" s="255"/>
      <c r="P373" s="255"/>
      <c r="Q373" s="255"/>
      <c r="R373" s="255"/>
      <c r="S373" s="255"/>
      <c r="T373" s="256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57" t="s">
        <v>166</v>
      </c>
      <c r="AU373" s="257" t="s">
        <v>88</v>
      </c>
      <c r="AV373" s="15" t="s">
        <v>162</v>
      </c>
      <c r="AW373" s="15" t="s">
        <v>39</v>
      </c>
      <c r="AX373" s="15" t="s">
        <v>86</v>
      </c>
      <c r="AY373" s="257" t="s">
        <v>156</v>
      </c>
    </row>
    <row r="374" s="2" customFormat="1" ht="16.5" customHeight="1">
      <c r="A374" s="42"/>
      <c r="B374" s="43"/>
      <c r="C374" s="208" t="s">
        <v>537</v>
      </c>
      <c r="D374" s="208" t="s">
        <v>158</v>
      </c>
      <c r="E374" s="209" t="s">
        <v>538</v>
      </c>
      <c r="F374" s="210" t="s">
        <v>539</v>
      </c>
      <c r="G374" s="211" t="s">
        <v>161</v>
      </c>
      <c r="H374" s="212">
        <v>129.15000000000001</v>
      </c>
      <c r="I374" s="213"/>
      <c r="J374" s="214">
        <f>ROUND(I374*H374,2)</f>
        <v>0</v>
      </c>
      <c r="K374" s="210" t="s">
        <v>32</v>
      </c>
      <c r="L374" s="48"/>
      <c r="M374" s="215" t="s">
        <v>32</v>
      </c>
      <c r="N374" s="216" t="s">
        <v>49</v>
      </c>
      <c r="O374" s="88"/>
      <c r="P374" s="217">
        <f>O374*H374</f>
        <v>0</v>
      </c>
      <c r="Q374" s="217">
        <v>0.093840000000000007</v>
      </c>
      <c r="R374" s="217">
        <f>Q374*H374</f>
        <v>12.119436000000002</v>
      </c>
      <c r="S374" s="217">
        <v>0</v>
      </c>
      <c r="T374" s="218">
        <f>S374*H374</f>
        <v>0</v>
      </c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R374" s="219" t="s">
        <v>162</v>
      </c>
      <c r="AT374" s="219" t="s">
        <v>158</v>
      </c>
      <c r="AU374" s="219" t="s">
        <v>88</v>
      </c>
      <c r="AY374" s="20" t="s">
        <v>156</v>
      </c>
      <c r="BE374" s="220">
        <f>IF(N374="základní",J374,0)</f>
        <v>0</v>
      </c>
      <c r="BF374" s="220">
        <f>IF(N374="snížená",J374,0)</f>
        <v>0</v>
      </c>
      <c r="BG374" s="220">
        <f>IF(N374="zákl. přenesená",J374,0)</f>
        <v>0</v>
      </c>
      <c r="BH374" s="220">
        <f>IF(N374="sníž. přenesená",J374,0)</f>
        <v>0</v>
      </c>
      <c r="BI374" s="220">
        <f>IF(N374="nulová",J374,0)</f>
        <v>0</v>
      </c>
      <c r="BJ374" s="20" t="s">
        <v>86</v>
      </c>
      <c r="BK374" s="220">
        <f>ROUND(I374*H374,2)</f>
        <v>0</v>
      </c>
      <c r="BL374" s="20" t="s">
        <v>162</v>
      </c>
      <c r="BM374" s="219" t="s">
        <v>540</v>
      </c>
    </row>
    <row r="375" s="2" customFormat="1">
      <c r="A375" s="42"/>
      <c r="B375" s="43"/>
      <c r="C375" s="44"/>
      <c r="D375" s="221" t="s">
        <v>164</v>
      </c>
      <c r="E375" s="44"/>
      <c r="F375" s="222" t="s">
        <v>541</v>
      </c>
      <c r="G375" s="44"/>
      <c r="H375" s="44"/>
      <c r="I375" s="223"/>
      <c r="J375" s="44"/>
      <c r="K375" s="44"/>
      <c r="L375" s="48"/>
      <c r="M375" s="224"/>
      <c r="N375" s="225"/>
      <c r="O375" s="88"/>
      <c r="P375" s="88"/>
      <c r="Q375" s="88"/>
      <c r="R375" s="88"/>
      <c r="S375" s="88"/>
      <c r="T375" s="89"/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T375" s="20" t="s">
        <v>164</v>
      </c>
      <c r="AU375" s="20" t="s">
        <v>88</v>
      </c>
    </row>
    <row r="376" s="13" customFormat="1">
      <c r="A376" s="13"/>
      <c r="B376" s="226"/>
      <c r="C376" s="227"/>
      <c r="D376" s="221" t="s">
        <v>166</v>
      </c>
      <c r="E376" s="228" t="s">
        <v>32</v>
      </c>
      <c r="F376" s="229" t="s">
        <v>542</v>
      </c>
      <c r="G376" s="227"/>
      <c r="H376" s="228" t="s">
        <v>32</v>
      </c>
      <c r="I376" s="230"/>
      <c r="J376" s="227"/>
      <c r="K376" s="227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166</v>
      </c>
      <c r="AU376" s="235" t="s">
        <v>88</v>
      </c>
      <c r="AV376" s="13" t="s">
        <v>86</v>
      </c>
      <c r="AW376" s="13" t="s">
        <v>39</v>
      </c>
      <c r="AX376" s="13" t="s">
        <v>78</v>
      </c>
      <c r="AY376" s="235" t="s">
        <v>156</v>
      </c>
    </row>
    <row r="377" s="14" customFormat="1">
      <c r="A377" s="14"/>
      <c r="B377" s="236"/>
      <c r="C377" s="237"/>
      <c r="D377" s="221" t="s">
        <v>166</v>
      </c>
      <c r="E377" s="238" t="s">
        <v>32</v>
      </c>
      <c r="F377" s="239" t="s">
        <v>543</v>
      </c>
      <c r="G377" s="237"/>
      <c r="H377" s="240">
        <v>129.15000000000001</v>
      </c>
      <c r="I377" s="241"/>
      <c r="J377" s="237"/>
      <c r="K377" s="237"/>
      <c r="L377" s="242"/>
      <c r="M377" s="243"/>
      <c r="N377" s="244"/>
      <c r="O377" s="244"/>
      <c r="P377" s="244"/>
      <c r="Q377" s="244"/>
      <c r="R377" s="244"/>
      <c r="S377" s="244"/>
      <c r="T377" s="24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6" t="s">
        <v>166</v>
      </c>
      <c r="AU377" s="246" t="s">
        <v>88</v>
      </c>
      <c r="AV377" s="14" t="s">
        <v>88</v>
      </c>
      <c r="AW377" s="14" t="s">
        <v>39</v>
      </c>
      <c r="AX377" s="14" t="s">
        <v>86</v>
      </c>
      <c r="AY377" s="246" t="s">
        <v>156</v>
      </c>
    </row>
    <row r="378" s="2" customFormat="1" ht="16.5" customHeight="1">
      <c r="A378" s="42"/>
      <c r="B378" s="43"/>
      <c r="C378" s="208" t="s">
        <v>544</v>
      </c>
      <c r="D378" s="208" t="s">
        <v>158</v>
      </c>
      <c r="E378" s="209" t="s">
        <v>545</v>
      </c>
      <c r="F378" s="210" t="s">
        <v>546</v>
      </c>
      <c r="G378" s="211" t="s">
        <v>161</v>
      </c>
      <c r="H378" s="212">
        <v>7.5</v>
      </c>
      <c r="I378" s="213"/>
      <c r="J378" s="214">
        <f>ROUND(I378*H378,2)</f>
        <v>0</v>
      </c>
      <c r="K378" s="210" t="s">
        <v>32</v>
      </c>
      <c r="L378" s="48"/>
      <c r="M378" s="215" t="s">
        <v>32</v>
      </c>
      <c r="N378" s="216" t="s">
        <v>49</v>
      </c>
      <c r="O378" s="88"/>
      <c r="P378" s="217">
        <f>O378*H378</f>
        <v>0</v>
      </c>
      <c r="Q378" s="217">
        <v>0.1173</v>
      </c>
      <c r="R378" s="217">
        <f>Q378*H378</f>
        <v>0.87975000000000003</v>
      </c>
      <c r="S378" s="217">
        <v>0</v>
      </c>
      <c r="T378" s="218">
        <f>S378*H378</f>
        <v>0</v>
      </c>
      <c r="U378" s="42"/>
      <c r="V378" s="42"/>
      <c r="W378" s="42"/>
      <c r="X378" s="42"/>
      <c r="Y378" s="42"/>
      <c r="Z378" s="42"/>
      <c r="AA378" s="42"/>
      <c r="AB378" s="42"/>
      <c r="AC378" s="42"/>
      <c r="AD378" s="42"/>
      <c r="AE378" s="42"/>
      <c r="AR378" s="219" t="s">
        <v>162</v>
      </c>
      <c r="AT378" s="219" t="s">
        <v>158</v>
      </c>
      <c r="AU378" s="219" t="s">
        <v>88</v>
      </c>
      <c r="AY378" s="20" t="s">
        <v>156</v>
      </c>
      <c r="BE378" s="220">
        <f>IF(N378="základní",J378,0)</f>
        <v>0</v>
      </c>
      <c r="BF378" s="220">
        <f>IF(N378="snížená",J378,0)</f>
        <v>0</v>
      </c>
      <c r="BG378" s="220">
        <f>IF(N378="zákl. přenesená",J378,0)</f>
        <v>0</v>
      </c>
      <c r="BH378" s="220">
        <f>IF(N378="sníž. přenesená",J378,0)</f>
        <v>0</v>
      </c>
      <c r="BI378" s="220">
        <f>IF(N378="nulová",J378,0)</f>
        <v>0</v>
      </c>
      <c r="BJ378" s="20" t="s">
        <v>86</v>
      </c>
      <c r="BK378" s="220">
        <f>ROUND(I378*H378,2)</f>
        <v>0</v>
      </c>
      <c r="BL378" s="20" t="s">
        <v>162</v>
      </c>
      <c r="BM378" s="219" t="s">
        <v>547</v>
      </c>
    </row>
    <row r="379" s="2" customFormat="1">
      <c r="A379" s="42"/>
      <c r="B379" s="43"/>
      <c r="C379" s="44"/>
      <c r="D379" s="221" t="s">
        <v>164</v>
      </c>
      <c r="E379" s="44"/>
      <c r="F379" s="222" t="s">
        <v>548</v>
      </c>
      <c r="G379" s="44"/>
      <c r="H379" s="44"/>
      <c r="I379" s="223"/>
      <c r="J379" s="44"/>
      <c r="K379" s="44"/>
      <c r="L379" s="48"/>
      <c r="M379" s="224"/>
      <c r="N379" s="225"/>
      <c r="O379" s="88"/>
      <c r="P379" s="88"/>
      <c r="Q379" s="88"/>
      <c r="R379" s="88"/>
      <c r="S379" s="88"/>
      <c r="T379" s="89"/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T379" s="20" t="s">
        <v>164</v>
      </c>
      <c r="AU379" s="20" t="s">
        <v>88</v>
      </c>
    </row>
    <row r="380" s="13" customFormat="1">
      <c r="A380" s="13"/>
      <c r="B380" s="226"/>
      <c r="C380" s="227"/>
      <c r="D380" s="221" t="s">
        <v>166</v>
      </c>
      <c r="E380" s="228" t="s">
        <v>32</v>
      </c>
      <c r="F380" s="229" t="s">
        <v>549</v>
      </c>
      <c r="G380" s="227"/>
      <c r="H380" s="228" t="s">
        <v>32</v>
      </c>
      <c r="I380" s="230"/>
      <c r="J380" s="227"/>
      <c r="K380" s="227"/>
      <c r="L380" s="231"/>
      <c r="M380" s="232"/>
      <c r="N380" s="233"/>
      <c r="O380" s="233"/>
      <c r="P380" s="233"/>
      <c r="Q380" s="233"/>
      <c r="R380" s="233"/>
      <c r="S380" s="233"/>
      <c r="T380" s="23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5" t="s">
        <v>166</v>
      </c>
      <c r="AU380" s="235" t="s">
        <v>88</v>
      </c>
      <c r="AV380" s="13" t="s">
        <v>86</v>
      </c>
      <c r="AW380" s="13" t="s">
        <v>39</v>
      </c>
      <c r="AX380" s="13" t="s">
        <v>78</v>
      </c>
      <c r="AY380" s="235" t="s">
        <v>156</v>
      </c>
    </row>
    <row r="381" s="14" customFormat="1">
      <c r="A381" s="14"/>
      <c r="B381" s="236"/>
      <c r="C381" s="237"/>
      <c r="D381" s="221" t="s">
        <v>166</v>
      </c>
      <c r="E381" s="238" t="s">
        <v>32</v>
      </c>
      <c r="F381" s="239" t="s">
        <v>550</v>
      </c>
      <c r="G381" s="237"/>
      <c r="H381" s="240">
        <v>7.5</v>
      </c>
      <c r="I381" s="241"/>
      <c r="J381" s="237"/>
      <c r="K381" s="237"/>
      <c r="L381" s="242"/>
      <c r="M381" s="243"/>
      <c r="N381" s="244"/>
      <c r="O381" s="244"/>
      <c r="P381" s="244"/>
      <c r="Q381" s="244"/>
      <c r="R381" s="244"/>
      <c r="S381" s="244"/>
      <c r="T381" s="24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6" t="s">
        <v>166</v>
      </c>
      <c r="AU381" s="246" t="s">
        <v>88</v>
      </c>
      <c r="AV381" s="14" t="s">
        <v>88</v>
      </c>
      <c r="AW381" s="14" t="s">
        <v>39</v>
      </c>
      <c r="AX381" s="14" t="s">
        <v>86</v>
      </c>
      <c r="AY381" s="246" t="s">
        <v>156</v>
      </c>
    </row>
    <row r="382" s="2" customFormat="1" ht="16.5" customHeight="1">
      <c r="A382" s="42"/>
      <c r="B382" s="43"/>
      <c r="C382" s="208" t="s">
        <v>551</v>
      </c>
      <c r="D382" s="208" t="s">
        <v>158</v>
      </c>
      <c r="E382" s="209" t="s">
        <v>552</v>
      </c>
      <c r="F382" s="210" t="s">
        <v>553</v>
      </c>
      <c r="G382" s="211" t="s">
        <v>161</v>
      </c>
      <c r="H382" s="212">
        <v>18.75</v>
      </c>
      <c r="I382" s="213"/>
      <c r="J382" s="214">
        <f>ROUND(I382*H382,2)</f>
        <v>0</v>
      </c>
      <c r="K382" s="210" t="s">
        <v>32</v>
      </c>
      <c r="L382" s="48"/>
      <c r="M382" s="215" t="s">
        <v>32</v>
      </c>
      <c r="N382" s="216" t="s">
        <v>49</v>
      </c>
      <c r="O382" s="88"/>
      <c r="P382" s="217">
        <f>O382*H382</f>
        <v>0</v>
      </c>
      <c r="Q382" s="217">
        <v>0.011730000000000001</v>
      </c>
      <c r="R382" s="217">
        <f>Q382*H382</f>
        <v>0.21993750000000001</v>
      </c>
      <c r="S382" s="217">
        <v>0</v>
      </c>
      <c r="T382" s="218">
        <f>S382*H382</f>
        <v>0</v>
      </c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R382" s="219" t="s">
        <v>162</v>
      </c>
      <c r="AT382" s="219" t="s">
        <v>158</v>
      </c>
      <c r="AU382" s="219" t="s">
        <v>88</v>
      </c>
      <c r="AY382" s="20" t="s">
        <v>156</v>
      </c>
      <c r="BE382" s="220">
        <f>IF(N382="základní",J382,0)</f>
        <v>0</v>
      </c>
      <c r="BF382" s="220">
        <f>IF(N382="snížená",J382,0)</f>
        <v>0</v>
      </c>
      <c r="BG382" s="220">
        <f>IF(N382="zákl. přenesená",J382,0)</f>
        <v>0</v>
      </c>
      <c r="BH382" s="220">
        <f>IF(N382="sníž. přenesená",J382,0)</f>
        <v>0</v>
      </c>
      <c r="BI382" s="220">
        <f>IF(N382="nulová",J382,0)</f>
        <v>0</v>
      </c>
      <c r="BJ382" s="20" t="s">
        <v>86</v>
      </c>
      <c r="BK382" s="220">
        <f>ROUND(I382*H382,2)</f>
        <v>0</v>
      </c>
      <c r="BL382" s="20" t="s">
        <v>162</v>
      </c>
      <c r="BM382" s="219" t="s">
        <v>554</v>
      </c>
    </row>
    <row r="383" s="2" customFormat="1">
      <c r="A383" s="42"/>
      <c r="B383" s="43"/>
      <c r="C383" s="44"/>
      <c r="D383" s="221" t="s">
        <v>164</v>
      </c>
      <c r="E383" s="44"/>
      <c r="F383" s="222" t="s">
        <v>555</v>
      </c>
      <c r="G383" s="44"/>
      <c r="H383" s="44"/>
      <c r="I383" s="223"/>
      <c r="J383" s="44"/>
      <c r="K383" s="44"/>
      <c r="L383" s="48"/>
      <c r="M383" s="224"/>
      <c r="N383" s="225"/>
      <c r="O383" s="88"/>
      <c r="P383" s="88"/>
      <c r="Q383" s="88"/>
      <c r="R383" s="88"/>
      <c r="S383" s="88"/>
      <c r="T383" s="89"/>
      <c r="U383" s="42"/>
      <c r="V383" s="42"/>
      <c r="W383" s="42"/>
      <c r="X383" s="42"/>
      <c r="Y383" s="42"/>
      <c r="Z383" s="42"/>
      <c r="AA383" s="42"/>
      <c r="AB383" s="42"/>
      <c r="AC383" s="42"/>
      <c r="AD383" s="42"/>
      <c r="AE383" s="42"/>
      <c r="AT383" s="20" t="s">
        <v>164</v>
      </c>
      <c r="AU383" s="20" t="s">
        <v>88</v>
      </c>
    </row>
    <row r="384" s="13" customFormat="1">
      <c r="A384" s="13"/>
      <c r="B384" s="226"/>
      <c r="C384" s="227"/>
      <c r="D384" s="221" t="s">
        <v>166</v>
      </c>
      <c r="E384" s="228" t="s">
        <v>32</v>
      </c>
      <c r="F384" s="229" t="s">
        <v>556</v>
      </c>
      <c r="G384" s="227"/>
      <c r="H384" s="228" t="s">
        <v>32</v>
      </c>
      <c r="I384" s="230"/>
      <c r="J384" s="227"/>
      <c r="K384" s="227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166</v>
      </c>
      <c r="AU384" s="235" t="s">
        <v>88</v>
      </c>
      <c r="AV384" s="13" t="s">
        <v>86</v>
      </c>
      <c r="AW384" s="13" t="s">
        <v>39</v>
      </c>
      <c r="AX384" s="13" t="s">
        <v>78</v>
      </c>
      <c r="AY384" s="235" t="s">
        <v>156</v>
      </c>
    </row>
    <row r="385" s="14" customFormat="1">
      <c r="A385" s="14"/>
      <c r="B385" s="236"/>
      <c r="C385" s="237"/>
      <c r="D385" s="221" t="s">
        <v>166</v>
      </c>
      <c r="E385" s="238" t="s">
        <v>32</v>
      </c>
      <c r="F385" s="239" t="s">
        <v>557</v>
      </c>
      <c r="G385" s="237"/>
      <c r="H385" s="240">
        <v>18.75</v>
      </c>
      <c r="I385" s="241"/>
      <c r="J385" s="237"/>
      <c r="K385" s="237"/>
      <c r="L385" s="242"/>
      <c r="M385" s="243"/>
      <c r="N385" s="244"/>
      <c r="O385" s="244"/>
      <c r="P385" s="244"/>
      <c r="Q385" s="244"/>
      <c r="R385" s="244"/>
      <c r="S385" s="244"/>
      <c r="T385" s="24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6" t="s">
        <v>166</v>
      </c>
      <c r="AU385" s="246" t="s">
        <v>88</v>
      </c>
      <c r="AV385" s="14" t="s">
        <v>88</v>
      </c>
      <c r="AW385" s="14" t="s">
        <v>39</v>
      </c>
      <c r="AX385" s="14" t="s">
        <v>86</v>
      </c>
      <c r="AY385" s="246" t="s">
        <v>156</v>
      </c>
    </row>
    <row r="386" s="2" customFormat="1" ht="16.5" customHeight="1">
      <c r="A386" s="42"/>
      <c r="B386" s="43"/>
      <c r="C386" s="208" t="s">
        <v>558</v>
      </c>
      <c r="D386" s="208" t="s">
        <v>158</v>
      </c>
      <c r="E386" s="209" t="s">
        <v>559</v>
      </c>
      <c r="F386" s="210" t="s">
        <v>560</v>
      </c>
      <c r="G386" s="211" t="s">
        <v>561</v>
      </c>
      <c r="H386" s="212">
        <v>1</v>
      </c>
      <c r="I386" s="213"/>
      <c r="J386" s="214">
        <f>ROUND(I386*H386,2)</f>
        <v>0</v>
      </c>
      <c r="K386" s="210" t="s">
        <v>32</v>
      </c>
      <c r="L386" s="48"/>
      <c r="M386" s="215" t="s">
        <v>32</v>
      </c>
      <c r="N386" s="216" t="s">
        <v>49</v>
      </c>
      <c r="O386" s="88"/>
      <c r="P386" s="217">
        <f>O386*H386</f>
        <v>0</v>
      </c>
      <c r="Q386" s="217">
        <v>0</v>
      </c>
      <c r="R386" s="217">
        <f>Q386*H386</f>
        <v>0</v>
      </c>
      <c r="S386" s="217">
        <v>0</v>
      </c>
      <c r="T386" s="218">
        <f>S386*H386</f>
        <v>0</v>
      </c>
      <c r="U386" s="42"/>
      <c r="V386" s="42"/>
      <c r="W386" s="42"/>
      <c r="X386" s="42"/>
      <c r="Y386" s="42"/>
      <c r="Z386" s="42"/>
      <c r="AA386" s="42"/>
      <c r="AB386" s="42"/>
      <c r="AC386" s="42"/>
      <c r="AD386" s="42"/>
      <c r="AE386" s="42"/>
      <c r="AR386" s="219" t="s">
        <v>162</v>
      </c>
      <c r="AT386" s="219" t="s">
        <v>158</v>
      </c>
      <c r="AU386" s="219" t="s">
        <v>88</v>
      </c>
      <c r="AY386" s="20" t="s">
        <v>156</v>
      </c>
      <c r="BE386" s="220">
        <f>IF(N386="základní",J386,0)</f>
        <v>0</v>
      </c>
      <c r="BF386" s="220">
        <f>IF(N386="snížená",J386,0)</f>
        <v>0</v>
      </c>
      <c r="BG386" s="220">
        <f>IF(N386="zákl. přenesená",J386,0)</f>
        <v>0</v>
      </c>
      <c r="BH386" s="220">
        <f>IF(N386="sníž. přenesená",J386,0)</f>
        <v>0</v>
      </c>
      <c r="BI386" s="220">
        <f>IF(N386="nulová",J386,0)</f>
        <v>0</v>
      </c>
      <c r="BJ386" s="20" t="s">
        <v>86</v>
      </c>
      <c r="BK386" s="220">
        <f>ROUND(I386*H386,2)</f>
        <v>0</v>
      </c>
      <c r="BL386" s="20" t="s">
        <v>162</v>
      </c>
      <c r="BM386" s="219" t="s">
        <v>562</v>
      </c>
    </row>
    <row r="387" s="2" customFormat="1">
      <c r="A387" s="42"/>
      <c r="B387" s="43"/>
      <c r="C387" s="44"/>
      <c r="D387" s="221" t="s">
        <v>164</v>
      </c>
      <c r="E387" s="44"/>
      <c r="F387" s="222" t="s">
        <v>560</v>
      </c>
      <c r="G387" s="44"/>
      <c r="H387" s="44"/>
      <c r="I387" s="223"/>
      <c r="J387" s="44"/>
      <c r="K387" s="44"/>
      <c r="L387" s="48"/>
      <c r="M387" s="224"/>
      <c r="N387" s="225"/>
      <c r="O387" s="88"/>
      <c r="P387" s="88"/>
      <c r="Q387" s="88"/>
      <c r="R387" s="88"/>
      <c r="S387" s="88"/>
      <c r="T387" s="89"/>
      <c r="U387" s="42"/>
      <c r="V387" s="42"/>
      <c r="W387" s="42"/>
      <c r="X387" s="42"/>
      <c r="Y387" s="42"/>
      <c r="Z387" s="42"/>
      <c r="AA387" s="42"/>
      <c r="AB387" s="42"/>
      <c r="AC387" s="42"/>
      <c r="AD387" s="42"/>
      <c r="AE387" s="42"/>
      <c r="AT387" s="20" t="s">
        <v>164</v>
      </c>
      <c r="AU387" s="20" t="s">
        <v>88</v>
      </c>
    </row>
    <row r="388" s="2" customFormat="1" ht="16.5" customHeight="1">
      <c r="A388" s="42"/>
      <c r="B388" s="43"/>
      <c r="C388" s="208" t="s">
        <v>563</v>
      </c>
      <c r="D388" s="208" t="s">
        <v>158</v>
      </c>
      <c r="E388" s="209" t="s">
        <v>564</v>
      </c>
      <c r="F388" s="210" t="s">
        <v>565</v>
      </c>
      <c r="G388" s="211" t="s">
        <v>561</v>
      </c>
      <c r="H388" s="212">
        <v>1</v>
      </c>
      <c r="I388" s="213"/>
      <c r="J388" s="214">
        <f>ROUND(I388*H388,2)</f>
        <v>0</v>
      </c>
      <c r="K388" s="210" t="s">
        <v>32</v>
      </c>
      <c r="L388" s="48"/>
      <c r="M388" s="215" t="s">
        <v>32</v>
      </c>
      <c r="N388" s="216" t="s">
        <v>49</v>
      </c>
      <c r="O388" s="88"/>
      <c r="P388" s="217">
        <f>O388*H388</f>
        <v>0</v>
      </c>
      <c r="Q388" s="217">
        <v>0</v>
      </c>
      <c r="R388" s="217">
        <f>Q388*H388</f>
        <v>0</v>
      </c>
      <c r="S388" s="217">
        <v>0</v>
      </c>
      <c r="T388" s="218">
        <f>S388*H388</f>
        <v>0</v>
      </c>
      <c r="U388" s="42"/>
      <c r="V388" s="42"/>
      <c r="W388" s="42"/>
      <c r="X388" s="42"/>
      <c r="Y388" s="42"/>
      <c r="Z388" s="42"/>
      <c r="AA388" s="42"/>
      <c r="AB388" s="42"/>
      <c r="AC388" s="42"/>
      <c r="AD388" s="42"/>
      <c r="AE388" s="42"/>
      <c r="AR388" s="219" t="s">
        <v>162</v>
      </c>
      <c r="AT388" s="219" t="s">
        <v>158</v>
      </c>
      <c r="AU388" s="219" t="s">
        <v>88</v>
      </c>
      <c r="AY388" s="20" t="s">
        <v>156</v>
      </c>
      <c r="BE388" s="220">
        <f>IF(N388="základní",J388,0)</f>
        <v>0</v>
      </c>
      <c r="BF388" s="220">
        <f>IF(N388="snížená",J388,0)</f>
        <v>0</v>
      </c>
      <c r="BG388" s="220">
        <f>IF(N388="zákl. přenesená",J388,0)</f>
        <v>0</v>
      </c>
      <c r="BH388" s="220">
        <f>IF(N388="sníž. přenesená",J388,0)</f>
        <v>0</v>
      </c>
      <c r="BI388" s="220">
        <f>IF(N388="nulová",J388,0)</f>
        <v>0</v>
      </c>
      <c r="BJ388" s="20" t="s">
        <v>86</v>
      </c>
      <c r="BK388" s="220">
        <f>ROUND(I388*H388,2)</f>
        <v>0</v>
      </c>
      <c r="BL388" s="20" t="s">
        <v>162</v>
      </c>
      <c r="BM388" s="219" t="s">
        <v>566</v>
      </c>
    </row>
    <row r="389" s="2" customFormat="1">
      <c r="A389" s="42"/>
      <c r="B389" s="43"/>
      <c r="C389" s="44"/>
      <c r="D389" s="221" t="s">
        <v>164</v>
      </c>
      <c r="E389" s="44"/>
      <c r="F389" s="222" t="s">
        <v>565</v>
      </c>
      <c r="G389" s="44"/>
      <c r="H389" s="44"/>
      <c r="I389" s="223"/>
      <c r="J389" s="44"/>
      <c r="K389" s="44"/>
      <c r="L389" s="48"/>
      <c r="M389" s="224"/>
      <c r="N389" s="225"/>
      <c r="O389" s="88"/>
      <c r="P389" s="88"/>
      <c r="Q389" s="88"/>
      <c r="R389" s="88"/>
      <c r="S389" s="88"/>
      <c r="T389" s="89"/>
      <c r="U389" s="42"/>
      <c r="V389" s="42"/>
      <c r="W389" s="42"/>
      <c r="X389" s="42"/>
      <c r="Y389" s="42"/>
      <c r="Z389" s="42"/>
      <c r="AA389" s="42"/>
      <c r="AB389" s="42"/>
      <c r="AC389" s="42"/>
      <c r="AD389" s="42"/>
      <c r="AE389" s="42"/>
      <c r="AT389" s="20" t="s">
        <v>164</v>
      </c>
      <c r="AU389" s="20" t="s">
        <v>88</v>
      </c>
    </row>
    <row r="390" s="2" customFormat="1" ht="16.5" customHeight="1">
      <c r="A390" s="42"/>
      <c r="B390" s="43"/>
      <c r="C390" s="208" t="s">
        <v>567</v>
      </c>
      <c r="D390" s="208" t="s">
        <v>158</v>
      </c>
      <c r="E390" s="209" t="s">
        <v>568</v>
      </c>
      <c r="F390" s="210" t="s">
        <v>569</v>
      </c>
      <c r="G390" s="211" t="s">
        <v>561</v>
      </c>
      <c r="H390" s="212">
        <v>1</v>
      </c>
      <c r="I390" s="213"/>
      <c r="J390" s="214">
        <f>ROUND(I390*H390,2)</f>
        <v>0</v>
      </c>
      <c r="K390" s="210" t="s">
        <v>32</v>
      </c>
      <c r="L390" s="48"/>
      <c r="M390" s="215" t="s">
        <v>32</v>
      </c>
      <c r="N390" s="216" t="s">
        <v>49</v>
      </c>
      <c r="O390" s="88"/>
      <c r="P390" s="217">
        <f>O390*H390</f>
        <v>0</v>
      </c>
      <c r="Q390" s="217">
        <v>0</v>
      </c>
      <c r="R390" s="217">
        <f>Q390*H390</f>
        <v>0</v>
      </c>
      <c r="S390" s="217">
        <v>0</v>
      </c>
      <c r="T390" s="218">
        <f>S390*H390</f>
        <v>0</v>
      </c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R390" s="219" t="s">
        <v>162</v>
      </c>
      <c r="AT390" s="219" t="s">
        <v>158</v>
      </c>
      <c r="AU390" s="219" t="s">
        <v>88</v>
      </c>
      <c r="AY390" s="20" t="s">
        <v>156</v>
      </c>
      <c r="BE390" s="220">
        <f>IF(N390="základní",J390,0)</f>
        <v>0</v>
      </c>
      <c r="BF390" s="220">
        <f>IF(N390="snížená",J390,0)</f>
        <v>0</v>
      </c>
      <c r="BG390" s="220">
        <f>IF(N390="zákl. přenesená",J390,0)</f>
        <v>0</v>
      </c>
      <c r="BH390" s="220">
        <f>IF(N390="sníž. přenesená",J390,0)</f>
        <v>0</v>
      </c>
      <c r="BI390" s="220">
        <f>IF(N390="nulová",J390,0)</f>
        <v>0</v>
      </c>
      <c r="BJ390" s="20" t="s">
        <v>86</v>
      </c>
      <c r="BK390" s="220">
        <f>ROUND(I390*H390,2)</f>
        <v>0</v>
      </c>
      <c r="BL390" s="20" t="s">
        <v>162</v>
      </c>
      <c r="BM390" s="219" t="s">
        <v>570</v>
      </c>
    </row>
    <row r="391" s="2" customFormat="1">
      <c r="A391" s="42"/>
      <c r="B391" s="43"/>
      <c r="C391" s="44"/>
      <c r="D391" s="221" t="s">
        <v>164</v>
      </c>
      <c r="E391" s="44"/>
      <c r="F391" s="222" t="s">
        <v>569</v>
      </c>
      <c r="G391" s="44"/>
      <c r="H391" s="44"/>
      <c r="I391" s="223"/>
      <c r="J391" s="44"/>
      <c r="K391" s="44"/>
      <c r="L391" s="48"/>
      <c r="M391" s="224"/>
      <c r="N391" s="225"/>
      <c r="O391" s="88"/>
      <c r="P391" s="88"/>
      <c r="Q391" s="88"/>
      <c r="R391" s="88"/>
      <c r="S391" s="88"/>
      <c r="T391" s="89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T391" s="20" t="s">
        <v>164</v>
      </c>
      <c r="AU391" s="20" t="s">
        <v>88</v>
      </c>
    </row>
    <row r="392" s="2" customFormat="1" ht="16.5" customHeight="1">
      <c r="A392" s="42"/>
      <c r="B392" s="43"/>
      <c r="C392" s="208" t="s">
        <v>571</v>
      </c>
      <c r="D392" s="208" t="s">
        <v>158</v>
      </c>
      <c r="E392" s="209" t="s">
        <v>572</v>
      </c>
      <c r="F392" s="210" t="s">
        <v>573</v>
      </c>
      <c r="G392" s="211" t="s">
        <v>561</v>
      </c>
      <c r="H392" s="212">
        <v>1</v>
      </c>
      <c r="I392" s="213"/>
      <c r="J392" s="214">
        <f>ROUND(I392*H392,2)</f>
        <v>0</v>
      </c>
      <c r="K392" s="210" t="s">
        <v>32</v>
      </c>
      <c r="L392" s="48"/>
      <c r="M392" s="215" t="s">
        <v>32</v>
      </c>
      <c r="N392" s="216" t="s">
        <v>49</v>
      </c>
      <c r="O392" s="88"/>
      <c r="P392" s="217">
        <f>O392*H392</f>
        <v>0</v>
      </c>
      <c r="Q392" s="217">
        <v>0</v>
      </c>
      <c r="R392" s="217">
        <f>Q392*H392</f>
        <v>0</v>
      </c>
      <c r="S392" s="217">
        <v>0</v>
      </c>
      <c r="T392" s="218">
        <f>S392*H392</f>
        <v>0</v>
      </c>
      <c r="U392" s="42"/>
      <c r="V392" s="42"/>
      <c r="W392" s="42"/>
      <c r="X392" s="42"/>
      <c r="Y392" s="42"/>
      <c r="Z392" s="42"/>
      <c r="AA392" s="42"/>
      <c r="AB392" s="42"/>
      <c r="AC392" s="42"/>
      <c r="AD392" s="42"/>
      <c r="AE392" s="42"/>
      <c r="AR392" s="219" t="s">
        <v>162</v>
      </c>
      <c r="AT392" s="219" t="s">
        <v>158</v>
      </c>
      <c r="AU392" s="219" t="s">
        <v>88</v>
      </c>
      <c r="AY392" s="20" t="s">
        <v>156</v>
      </c>
      <c r="BE392" s="220">
        <f>IF(N392="základní",J392,0)</f>
        <v>0</v>
      </c>
      <c r="BF392" s="220">
        <f>IF(N392="snížená",J392,0)</f>
        <v>0</v>
      </c>
      <c r="BG392" s="220">
        <f>IF(N392="zákl. přenesená",J392,0)</f>
        <v>0</v>
      </c>
      <c r="BH392" s="220">
        <f>IF(N392="sníž. přenesená",J392,0)</f>
        <v>0</v>
      </c>
      <c r="BI392" s="220">
        <f>IF(N392="nulová",J392,0)</f>
        <v>0</v>
      </c>
      <c r="BJ392" s="20" t="s">
        <v>86</v>
      </c>
      <c r="BK392" s="220">
        <f>ROUND(I392*H392,2)</f>
        <v>0</v>
      </c>
      <c r="BL392" s="20" t="s">
        <v>162</v>
      </c>
      <c r="BM392" s="219" t="s">
        <v>574</v>
      </c>
    </row>
    <row r="393" s="2" customFormat="1">
      <c r="A393" s="42"/>
      <c r="B393" s="43"/>
      <c r="C393" s="44"/>
      <c r="D393" s="221" t="s">
        <v>164</v>
      </c>
      <c r="E393" s="44"/>
      <c r="F393" s="222" t="s">
        <v>573</v>
      </c>
      <c r="G393" s="44"/>
      <c r="H393" s="44"/>
      <c r="I393" s="223"/>
      <c r="J393" s="44"/>
      <c r="K393" s="44"/>
      <c r="L393" s="48"/>
      <c r="M393" s="224"/>
      <c r="N393" s="225"/>
      <c r="O393" s="88"/>
      <c r="P393" s="88"/>
      <c r="Q393" s="88"/>
      <c r="R393" s="88"/>
      <c r="S393" s="88"/>
      <c r="T393" s="89"/>
      <c r="U393" s="42"/>
      <c r="V393" s="42"/>
      <c r="W393" s="42"/>
      <c r="X393" s="42"/>
      <c r="Y393" s="42"/>
      <c r="Z393" s="42"/>
      <c r="AA393" s="42"/>
      <c r="AB393" s="42"/>
      <c r="AC393" s="42"/>
      <c r="AD393" s="42"/>
      <c r="AE393" s="42"/>
      <c r="AT393" s="20" t="s">
        <v>164</v>
      </c>
      <c r="AU393" s="20" t="s">
        <v>88</v>
      </c>
    </row>
    <row r="394" s="2" customFormat="1" ht="16.5" customHeight="1">
      <c r="A394" s="42"/>
      <c r="B394" s="43"/>
      <c r="C394" s="208" t="s">
        <v>575</v>
      </c>
      <c r="D394" s="208" t="s">
        <v>158</v>
      </c>
      <c r="E394" s="209" t="s">
        <v>576</v>
      </c>
      <c r="F394" s="210" t="s">
        <v>577</v>
      </c>
      <c r="G394" s="211" t="s">
        <v>561</v>
      </c>
      <c r="H394" s="212">
        <v>1</v>
      </c>
      <c r="I394" s="213"/>
      <c r="J394" s="214">
        <f>ROUND(I394*H394,2)</f>
        <v>0</v>
      </c>
      <c r="K394" s="210" t="s">
        <v>32</v>
      </c>
      <c r="L394" s="48"/>
      <c r="M394" s="215" t="s">
        <v>32</v>
      </c>
      <c r="N394" s="216" t="s">
        <v>49</v>
      </c>
      <c r="O394" s="88"/>
      <c r="P394" s="217">
        <f>O394*H394</f>
        <v>0</v>
      </c>
      <c r="Q394" s="217">
        <v>0</v>
      </c>
      <c r="R394" s="217">
        <f>Q394*H394</f>
        <v>0</v>
      </c>
      <c r="S394" s="217">
        <v>0</v>
      </c>
      <c r="T394" s="218">
        <f>S394*H394</f>
        <v>0</v>
      </c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R394" s="219" t="s">
        <v>162</v>
      </c>
      <c r="AT394" s="219" t="s">
        <v>158</v>
      </c>
      <c r="AU394" s="219" t="s">
        <v>88</v>
      </c>
      <c r="AY394" s="20" t="s">
        <v>156</v>
      </c>
      <c r="BE394" s="220">
        <f>IF(N394="základní",J394,0)</f>
        <v>0</v>
      </c>
      <c r="BF394" s="220">
        <f>IF(N394="snížená",J394,0)</f>
        <v>0</v>
      </c>
      <c r="BG394" s="220">
        <f>IF(N394="zákl. přenesená",J394,0)</f>
        <v>0</v>
      </c>
      <c r="BH394" s="220">
        <f>IF(N394="sníž. přenesená",J394,0)</f>
        <v>0</v>
      </c>
      <c r="BI394" s="220">
        <f>IF(N394="nulová",J394,0)</f>
        <v>0</v>
      </c>
      <c r="BJ394" s="20" t="s">
        <v>86</v>
      </c>
      <c r="BK394" s="220">
        <f>ROUND(I394*H394,2)</f>
        <v>0</v>
      </c>
      <c r="BL394" s="20" t="s">
        <v>162</v>
      </c>
      <c r="BM394" s="219" t="s">
        <v>578</v>
      </c>
    </row>
    <row r="395" s="2" customFormat="1">
      <c r="A395" s="42"/>
      <c r="B395" s="43"/>
      <c r="C395" s="44"/>
      <c r="D395" s="221" t="s">
        <v>164</v>
      </c>
      <c r="E395" s="44"/>
      <c r="F395" s="222" t="s">
        <v>577</v>
      </c>
      <c r="G395" s="44"/>
      <c r="H395" s="44"/>
      <c r="I395" s="223"/>
      <c r="J395" s="44"/>
      <c r="K395" s="44"/>
      <c r="L395" s="48"/>
      <c r="M395" s="224"/>
      <c r="N395" s="225"/>
      <c r="O395" s="88"/>
      <c r="P395" s="88"/>
      <c r="Q395" s="88"/>
      <c r="R395" s="88"/>
      <c r="S395" s="88"/>
      <c r="T395" s="89"/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T395" s="20" t="s">
        <v>164</v>
      </c>
      <c r="AU395" s="20" t="s">
        <v>88</v>
      </c>
    </row>
    <row r="396" s="2" customFormat="1" ht="16.5" customHeight="1">
      <c r="A396" s="42"/>
      <c r="B396" s="43"/>
      <c r="C396" s="208" t="s">
        <v>579</v>
      </c>
      <c r="D396" s="208" t="s">
        <v>158</v>
      </c>
      <c r="E396" s="209" t="s">
        <v>580</v>
      </c>
      <c r="F396" s="210" t="s">
        <v>581</v>
      </c>
      <c r="G396" s="211" t="s">
        <v>561</v>
      </c>
      <c r="H396" s="212">
        <v>1</v>
      </c>
      <c r="I396" s="213"/>
      <c r="J396" s="214">
        <f>ROUND(I396*H396,2)</f>
        <v>0</v>
      </c>
      <c r="K396" s="210" t="s">
        <v>32</v>
      </c>
      <c r="L396" s="48"/>
      <c r="M396" s="215" t="s">
        <v>32</v>
      </c>
      <c r="N396" s="216" t="s">
        <v>49</v>
      </c>
      <c r="O396" s="88"/>
      <c r="P396" s="217">
        <f>O396*H396</f>
        <v>0</v>
      </c>
      <c r="Q396" s="217">
        <v>0</v>
      </c>
      <c r="R396" s="217">
        <f>Q396*H396</f>
        <v>0</v>
      </c>
      <c r="S396" s="217">
        <v>0</v>
      </c>
      <c r="T396" s="218">
        <f>S396*H396</f>
        <v>0</v>
      </c>
      <c r="U396" s="42"/>
      <c r="V396" s="42"/>
      <c r="W396" s="42"/>
      <c r="X396" s="42"/>
      <c r="Y396" s="42"/>
      <c r="Z396" s="42"/>
      <c r="AA396" s="42"/>
      <c r="AB396" s="42"/>
      <c r="AC396" s="42"/>
      <c r="AD396" s="42"/>
      <c r="AE396" s="42"/>
      <c r="AR396" s="219" t="s">
        <v>162</v>
      </c>
      <c r="AT396" s="219" t="s">
        <v>158</v>
      </c>
      <c r="AU396" s="219" t="s">
        <v>88</v>
      </c>
      <c r="AY396" s="20" t="s">
        <v>156</v>
      </c>
      <c r="BE396" s="220">
        <f>IF(N396="základní",J396,0)</f>
        <v>0</v>
      </c>
      <c r="BF396" s="220">
        <f>IF(N396="snížená",J396,0)</f>
        <v>0</v>
      </c>
      <c r="BG396" s="220">
        <f>IF(N396="zákl. přenesená",J396,0)</f>
        <v>0</v>
      </c>
      <c r="BH396" s="220">
        <f>IF(N396="sníž. přenesená",J396,0)</f>
        <v>0</v>
      </c>
      <c r="BI396" s="220">
        <f>IF(N396="nulová",J396,0)</f>
        <v>0</v>
      </c>
      <c r="BJ396" s="20" t="s">
        <v>86</v>
      </c>
      <c r="BK396" s="220">
        <f>ROUND(I396*H396,2)</f>
        <v>0</v>
      </c>
      <c r="BL396" s="20" t="s">
        <v>162</v>
      </c>
      <c r="BM396" s="219" t="s">
        <v>582</v>
      </c>
    </row>
    <row r="397" s="2" customFormat="1">
      <c r="A397" s="42"/>
      <c r="B397" s="43"/>
      <c r="C397" s="44"/>
      <c r="D397" s="221" t="s">
        <v>164</v>
      </c>
      <c r="E397" s="44"/>
      <c r="F397" s="222" t="s">
        <v>581</v>
      </c>
      <c r="G397" s="44"/>
      <c r="H397" s="44"/>
      <c r="I397" s="223"/>
      <c r="J397" s="44"/>
      <c r="K397" s="44"/>
      <c r="L397" s="48"/>
      <c r="M397" s="224"/>
      <c r="N397" s="225"/>
      <c r="O397" s="88"/>
      <c r="P397" s="88"/>
      <c r="Q397" s="88"/>
      <c r="R397" s="88"/>
      <c r="S397" s="88"/>
      <c r="T397" s="89"/>
      <c r="U397" s="42"/>
      <c r="V397" s="42"/>
      <c r="W397" s="42"/>
      <c r="X397" s="42"/>
      <c r="Y397" s="42"/>
      <c r="Z397" s="42"/>
      <c r="AA397" s="42"/>
      <c r="AB397" s="42"/>
      <c r="AC397" s="42"/>
      <c r="AD397" s="42"/>
      <c r="AE397" s="42"/>
      <c r="AT397" s="20" t="s">
        <v>164</v>
      </c>
      <c r="AU397" s="20" t="s">
        <v>88</v>
      </c>
    </row>
    <row r="398" s="2" customFormat="1" ht="16.5" customHeight="1">
      <c r="A398" s="42"/>
      <c r="B398" s="43"/>
      <c r="C398" s="208" t="s">
        <v>583</v>
      </c>
      <c r="D398" s="208" t="s">
        <v>158</v>
      </c>
      <c r="E398" s="209" t="s">
        <v>584</v>
      </c>
      <c r="F398" s="210" t="s">
        <v>585</v>
      </c>
      <c r="G398" s="211" t="s">
        <v>161</v>
      </c>
      <c r="H398" s="212">
        <v>530.56799999999998</v>
      </c>
      <c r="I398" s="213"/>
      <c r="J398" s="214">
        <f>ROUND(I398*H398,2)</f>
        <v>0</v>
      </c>
      <c r="K398" s="210" t="s">
        <v>32</v>
      </c>
      <c r="L398" s="48"/>
      <c r="M398" s="215" t="s">
        <v>32</v>
      </c>
      <c r="N398" s="216" t="s">
        <v>49</v>
      </c>
      <c r="O398" s="88"/>
      <c r="P398" s="217">
        <f>O398*H398</f>
        <v>0</v>
      </c>
      <c r="Q398" s="217">
        <v>0</v>
      </c>
      <c r="R398" s="217">
        <f>Q398*H398</f>
        <v>0</v>
      </c>
      <c r="S398" s="217">
        <v>0</v>
      </c>
      <c r="T398" s="218">
        <f>S398*H398</f>
        <v>0</v>
      </c>
      <c r="U398" s="42"/>
      <c r="V398" s="42"/>
      <c r="W398" s="42"/>
      <c r="X398" s="42"/>
      <c r="Y398" s="42"/>
      <c r="Z398" s="42"/>
      <c r="AA398" s="42"/>
      <c r="AB398" s="42"/>
      <c r="AC398" s="42"/>
      <c r="AD398" s="42"/>
      <c r="AE398" s="42"/>
      <c r="AR398" s="219" t="s">
        <v>162</v>
      </c>
      <c r="AT398" s="219" t="s">
        <v>158</v>
      </c>
      <c r="AU398" s="219" t="s">
        <v>88</v>
      </c>
      <c r="AY398" s="20" t="s">
        <v>156</v>
      </c>
      <c r="BE398" s="220">
        <f>IF(N398="základní",J398,0)</f>
        <v>0</v>
      </c>
      <c r="BF398" s="220">
        <f>IF(N398="snížená",J398,0)</f>
        <v>0</v>
      </c>
      <c r="BG398" s="220">
        <f>IF(N398="zákl. přenesená",J398,0)</f>
        <v>0</v>
      </c>
      <c r="BH398" s="220">
        <f>IF(N398="sníž. přenesená",J398,0)</f>
        <v>0</v>
      </c>
      <c r="BI398" s="220">
        <f>IF(N398="nulová",J398,0)</f>
        <v>0</v>
      </c>
      <c r="BJ398" s="20" t="s">
        <v>86</v>
      </c>
      <c r="BK398" s="220">
        <f>ROUND(I398*H398,2)</f>
        <v>0</v>
      </c>
      <c r="BL398" s="20" t="s">
        <v>162</v>
      </c>
      <c r="BM398" s="219" t="s">
        <v>586</v>
      </c>
    </row>
    <row r="399" s="2" customFormat="1">
      <c r="A399" s="42"/>
      <c r="B399" s="43"/>
      <c r="C399" s="44"/>
      <c r="D399" s="221" t="s">
        <v>164</v>
      </c>
      <c r="E399" s="44"/>
      <c r="F399" s="222" t="s">
        <v>585</v>
      </c>
      <c r="G399" s="44"/>
      <c r="H399" s="44"/>
      <c r="I399" s="223"/>
      <c r="J399" s="44"/>
      <c r="K399" s="44"/>
      <c r="L399" s="48"/>
      <c r="M399" s="224"/>
      <c r="N399" s="225"/>
      <c r="O399" s="88"/>
      <c r="P399" s="88"/>
      <c r="Q399" s="88"/>
      <c r="R399" s="88"/>
      <c r="S399" s="88"/>
      <c r="T399" s="89"/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T399" s="20" t="s">
        <v>164</v>
      </c>
      <c r="AU399" s="20" t="s">
        <v>88</v>
      </c>
    </row>
    <row r="400" s="14" customFormat="1">
      <c r="A400" s="14"/>
      <c r="B400" s="236"/>
      <c r="C400" s="237"/>
      <c r="D400" s="221" t="s">
        <v>166</v>
      </c>
      <c r="E400" s="238" t="s">
        <v>32</v>
      </c>
      <c r="F400" s="239" t="s">
        <v>587</v>
      </c>
      <c r="G400" s="237"/>
      <c r="H400" s="240">
        <v>196.798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6" t="s">
        <v>166</v>
      </c>
      <c r="AU400" s="246" t="s">
        <v>88</v>
      </c>
      <c r="AV400" s="14" t="s">
        <v>88</v>
      </c>
      <c r="AW400" s="14" t="s">
        <v>39</v>
      </c>
      <c r="AX400" s="14" t="s">
        <v>78</v>
      </c>
      <c r="AY400" s="246" t="s">
        <v>156</v>
      </c>
    </row>
    <row r="401" s="14" customFormat="1">
      <c r="A401" s="14"/>
      <c r="B401" s="236"/>
      <c r="C401" s="237"/>
      <c r="D401" s="221" t="s">
        <v>166</v>
      </c>
      <c r="E401" s="238" t="s">
        <v>32</v>
      </c>
      <c r="F401" s="239" t="s">
        <v>588</v>
      </c>
      <c r="G401" s="237"/>
      <c r="H401" s="240">
        <v>333.76999999999998</v>
      </c>
      <c r="I401" s="241"/>
      <c r="J401" s="237"/>
      <c r="K401" s="237"/>
      <c r="L401" s="242"/>
      <c r="M401" s="243"/>
      <c r="N401" s="244"/>
      <c r="O401" s="244"/>
      <c r="P401" s="244"/>
      <c r="Q401" s="244"/>
      <c r="R401" s="244"/>
      <c r="S401" s="244"/>
      <c r="T401" s="24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6" t="s">
        <v>166</v>
      </c>
      <c r="AU401" s="246" t="s">
        <v>88</v>
      </c>
      <c r="AV401" s="14" t="s">
        <v>88</v>
      </c>
      <c r="AW401" s="14" t="s">
        <v>39</v>
      </c>
      <c r="AX401" s="14" t="s">
        <v>78</v>
      </c>
      <c r="AY401" s="246" t="s">
        <v>156</v>
      </c>
    </row>
    <row r="402" s="15" customFormat="1">
      <c r="A402" s="15"/>
      <c r="B402" s="247"/>
      <c r="C402" s="248"/>
      <c r="D402" s="221" t="s">
        <v>166</v>
      </c>
      <c r="E402" s="249" t="s">
        <v>32</v>
      </c>
      <c r="F402" s="250" t="s">
        <v>189</v>
      </c>
      <c r="G402" s="248"/>
      <c r="H402" s="251">
        <v>530.56799999999998</v>
      </c>
      <c r="I402" s="252"/>
      <c r="J402" s="248"/>
      <c r="K402" s="248"/>
      <c r="L402" s="253"/>
      <c r="M402" s="254"/>
      <c r="N402" s="255"/>
      <c r="O402" s="255"/>
      <c r="P402" s="255"/>
      <c r="Q402" s="255"/>
      <c r="R402" s="255"/>
      <c r="S402" s="255"/>
      <c r="T402" s="256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57" t="s">
        <v>166</v>
      </c>
      <c r="AU402" s="257" t="s">
        <v>88</v>
      </c>
      <c r="AV402" s="15" t="s">
        <v>162</v>
      </c>
      <c r="AW402" s="15" t="s">
        <v>39</v>
      </c>
      <c r="AX402" s="15" t="s">
        <v>86</v>
      </c>
      <c r="AY402" s="257" t="s">
        <v>156</v>
      </c>
    </row>
    <row r="403" s="12" customFormat="1" ht="22.8" customHeight="1">
      <c r="A403" s="12"/>
      <c r="B403" s="192"/>
      <c r="C403" s="193"/>
      <c r="D403" s="194" t="s">
        <v>77</v>
      </c>
      <c r="E403" s="206" t="s">
        <v>213</v>
      </c>
      <c r="F403" s="206" t="s">
        <v>589</v>
      </c>
      <c r="G403" s="193"/>
      <c r="H403" s="193"/>
      <c r="I403" s="196"/>
      <c r="J403" s="207">
        <f>BK403</f>
        <v>0</v>
      </c>
      <c r="K403" s="193"/>
      <c r="L403" s="198"/>
      <c r="M403" s="199"/>
      <c r="N403" s="200"/>
      <c r="O403" s="200"/>
      <c r="P403" s="201">
        <f>SUM(P404:P544)</f>
        <v>0</v>
      </c>
      <c r="Q403" s="200"/>
      <c r="R403" s="201">
        <f>SUM(R404:R544)</f>
        <v>0.1147649</v>
      </c>
      <c r="S403" s="200"/>
      <c r="T403" s="202">
        <f>SUM(T404:T544)</f>
        <v>176.21227199999998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03" t="s">
        <v>86</v>
      </c>
      <c r="AT403" s="204" t="s">
        <v>77</v>
      </c>
      <c r="AU403" s="204" t="s">
        <v>86</v>
      </c>
      <c r="AY403" s="203" t="s">
        <v>156</v>
      </c>
      <c r="BK403" s="205">
        <f>SUM(BK404:BK544)</f>
        <v>0</v>
      </c>
    </row>
    <row r="404" s="2" customFormat="1" ht="24.15" customHeight="1">
      <c r="A404" s="42"/>
      <c r="B404" s="43"/>
      <c r="C404" s="208" t="s">
        <v>590</v>
      </c>
      <c r="D404" s="208" t="s">
        <v>158</v>
      </c>
      <c r="E404" s="209" t="s">
        <v>591</v>
      </c>
      <c r="F404" s="210" t="s">
        <v>592</v>
      </c>
      <c r="G404" s="211" t="s">
        <v>161</v>
      </c>
      <c r="H404" s="212">
        <v>136.65000000000001</v>
      </c>
      <c r="I404" s="213"/>
      <c r="J404" s="214">
        <f>ROUND(I404*H404,2)</f>
        <v>0</v>
      </c>
      <c r="K404" s="210" t="s">
        <v>32</v>
      </c>
      <c r="L404" s="48"/>
      <c r="M404" s="215" t="s">
        <v>32</v>
      </c>
      <c r="N404" s="216" t="s">
        <v>49</v>
      </c>
      <c r="O404" s="88"/>
      <c r="P404" s="217">
        <f>O404*H404</f>
        <v>0</v>
      </c>
      <c r="Q404" s="217">
        <v>0.00021000000000000001</v>
      </c>
      <c r="R404" s="217">
        <f>Q404*H404</f>
        <v>0.028696500000000003</v>
      </c>
      <c r="S404" s="217">
        <v>0</v>
      </c>
      <c r="T404" s="218">
        <f>S404*H404</f>
        <v>0</v>
      </c>
      <c r="U404" s="42"/>
      <c r="V404" s="42"/>
      <c r="W404" s="42"/>
      <c r="X404" s="42"/>
      <c r="Y404" s="42"/>
      <c r="Z404" s="42"/>
      <c r="AA404" s="42"/>
      <c r="AB404" s="42"/>
      <c r="AC404" s="42"/>
      <c r="AD404" s="42"/>
      <c r="AE404" s="42"/>
      <c r="AR404" s="219" t="s">
        <v>162</v>
      </c>
      <c r="AT404" s="219" t="s">
        <v>158</v>
      </c>
      <c r="AU404" s="219" t="s">
        <v>88</v>
      </c>
      <c r="AY404" s="20" t="s">
        <v>156</v>
      </c>
      <c r="BE404" s="220">
        <f>IF(N404="základní",J404,0)</f>
        <v>0</v>
      </c>
      <c r="BF404" s="220">
        <f>IF(N404="snížená",J404,0)</f>
        <v>0</v>
      </c>
      <c r="BG404" s="220">
        <f>IF(N404="zákl. přenesená",J404,0)</f>
        <v>0</v>
      </c>
      <c r="BH404" s="220">
        <f>IF(N404="sníž. přenesená",J404,0)</f>
        <v>0</v>
      </c>
      <c r="BI404" s="220">
        <f>IF(N404="nulová",J404,0)</f>
        <v>0</v>
      </c>
      <c r="BJ404" s="20" t="s">
        <v>86</v>
      </c>
      <c r="BK404" s="220">
        <f>ROUND(I404*H404,2)</f>
        <v>0</v>
      </c>
      <c r="BL404" s="20" t="s">
        <v>162</v>
      </c>
      <c r="BM404" s="219" t="s">
        <v>593</v>
      </c>
    </row>
    <row r="405" s="2" customFormat="1">
      <c r="A405" s="42"/>
      <c r="B405" s="43"/>
      <c r="C405" s="44"/>
      <c r="D405" s="221" t="s">
        <v>164</v>
      </c>
      <c r="E405" s="44"/>
      <c r="F405" s="222" t="s">
        <v>594</v>
      </c>
      <c r="G405" s="44"/>
      <c r="H405" s="44"/>
      <c r="I405" s="223"/>
      <c r="J405" s="44"/>
      <c r="K405" s="44"/>
      <c r="L405" s="48"/>
      <c r="M405" s="224"/>
      <c r="N405" s="225"/>
      <c r="O405" s="88"/>
      <c r="P405" s="88"/>
      <c r="Q405" s="88"/>
      <c r="R405" s="88"/>
      <c r="S405" s="88"/>
      <c r="T405" s="89"/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T405" s="20" t="s">
        <v>164</v>
      </c>
      <c r="AU405" s="20" t="s">
        <v>88</v>
      </c>
    </row>
    <row r="406" s="13" customFormat="1">
      <c r="A406" s="13"/>
      <c r="B406" s="226"/>
      <c r="C406" s="227"/>
      <c r="D406" s="221" t="s">
        <v>166</v>
      </c>
      <c r="E406" s="228" t="s">
        <v>32</v>
      </c>
      <c r="F406" s="229" t="s">
        <v>595</v>
      </c>
      <c r="G406" s="227"/>
      <c r="H406" s="228" t="s">
        <v>32</v>
      </c>
      <c r="I406" s="230"/>
      <c r="J406" s="227"/>
      <c r="K406" s="227"/>
      <c r="L406" s="231"/>
      <c r="M406" s="232"/>
      <c r="N406" s="233"/>
      <c r="O406" s="233"/>
      <c r="P406" s="233"/>
      <c r="Q406" s="233"/>
      <c r="R406" s="233"/>
      <c r="S406" s="233"/>
      <c r="T406" s="23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5" t="s">
        <v>166</v>
      </c>
      <c r="AU406" s="235" t="s">
        <v>88</v>
      </c>
      <c r="AV406" s="13" t="s">
        <v>86</v>
      </c>
      <c r="AW406" s="13" t="s">
        <v>39</v>
      </c>
      <c r="AX406" s="13" t="s">
        <v>78</v>
      </c>
      <c r="AY406" s="235" t="s">
        <v>156</v>
      </c>
    </row>
    <row r="407" s="14" customFormat="1">
      <c r="A407" s="14"/>
      <c r="B407" s="236"/>
      <c r="C407" s="237"/>
      <c r="D407" s="221" t="s">
        <v>166</v>
      </c>
      <c r="E407" s="238" t="s">
        <v>32</v>
      </c>
      <c r="F407" s="239" t="s">
        <v>596</v>
      </c>
      <c r="G407" s="237"/>
      <c r="H407" s="240">
        <v>136.65000000000001</v>
      </c>
      <c r="I407" s="241"/>
      <c r="J407" s="237"/>
      <c r="K407" s="237"/>
      <c r="L407" s="242"/>
      <c r="M407" s="243"/>
      <c r="N407" s="244"/>
      <c r="O407" s="244"/>
      <c r="P407" s="244"/>
      <c r="Q407" s="244"/>
      <c r="R407" s="244"/>
      <c r="S407" s="244"/>
      <c r="T407" s="24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6" t="s">
        <v>166</v>
      </c>
      <c r="AU407" s="246" t="s">
        <v>88</v>
      </c>
      <c r="AV407" s="14" t="s">
        <v>88</v>
      </c>
      <c r="AW407" s="14" t="s">
        <v>39</v>
      </c>
      <c r="AX407" s="14" t="s">
        <v>86</v>
      </c>
      <c r="AY407" s="246" t="s">
        <v>156</v>
      </c>
    </row>
    <row r="408" s="2" customFormat="1" ht="16.5" customHeight="1">
      <c r="A408" s="42"/>
      <c r="B408" s="43"/>
      <c r="C408" s="208" t="s">
        <v>597</v>
      </c>
      <c r="D408" s="208" t="s">
        <v>158</v>
      </c>
      <c r="E408" s="209" t="s">
        <v>598</v>
      </c>
      <c r="F408" s="210" t="s">
        <v>599</v>
      </c>
      <c r="G408" s="211" t="s">
        <v>161</v>
      </c>
      <c r="H408" s="212">
        <v>254.75999999999999</v>
      </c>
      <c r="I408" s="213"/>
      <c r="J408" s="214">
        <f>ROUND(I408*H408,2)</f>
        <v>0</v>
      </c>
      <c r="K408" s="210" t="s">
        <v>32</v>
      </c>
      <c r="L408" s="48"/>
      <c r="M408" s="215" t="s">
        <v>32</v>
      </c>
      <c r="N408" s="216" t="s">
        <v>49</v>
      </c>
      <c r="O408" s="88"/>
      <c r="P408" s="217">
        <f>O408*H408</f>
        <v>0</v>
      </c>
      <c r="Q408" s="217">
        <v>4.0000000000000003E-05</v>
      </c>
      <c r="R408" s="217">
        <f>Q408*H408</f>
        <v>0.010190400000000001</v>
      </c>
      <c r="S408" s="217">
        <v>0</v>
      </c>
      <c r="T408" s="218">
        <f>S408*H408</f>
        <v>0</v>
      </c>
      <c r="U408" s="42"/>
      <c r="V408" s="42"/>
      <c r="W408" s="42"/>
      <c r="X408" s="42"/>
      <c r="Y408" s="42"/>
      <c r="Z408" s="42"/>
      <c r="AA408" s="42"/>
      <c r="AB408" s="42"/>
      <c r="AC408" s="42"/>
      <c r="AD408" s="42"/>
      <c r="AE408" s="42"/>
      <c r="AR408" s="219" t="s">
        <v>162</v>
      </c>
      <c r="AT408" s="219" t="s">
        <v>158</v>
      </c>
      <c r="AU408" s="219" t="s">
        <v>88</v>
      </c>
      <c r="AY408" s="20" t="s">
        <v>156</v>
      </c>
      <c r="BE408" s="220">
        <f>IF(N408="základní",J408,0)</f>
        <v>0</v>
      </c>
      <c r="BF408" s="220">
        <f>IF(N408="snížená",J408,0)</f>
        <v>0</v>
      </c>
      <c r="BG408" s="220">
        <f>IF(N408="zákl. přenesená",J408,0)</f>
        <v>0</v>
      </c>
      <c r="BH408" s="220">
        <f>IF(N408="sníž. přenesená",J408,0)</f>
        <v>0</v>
      </c>
      <c r="BI408" s="220">
        <f>IF(N408="nulová",J408,0)</f>
        <v>0</v>
      </c>
      <c r="BJ408" s="20" t="s">
        <v>86</v>
      </c>
      <c r="BK408" s="220">
        <f>ROUND(I408*H408,2)</f>
        <v>0</v>
      </c>
      <c r="BL408" s="20" t="s">
        <v>162</v>
      </c>
      <c r="BM408" s="219" t="s">
        <v>600</v>
      </c>
    </row>
    <row r="409" s="2" customFormat="1">
      <c r="A409" s="42"/>
      <c r="B409" s="43"/>
      <c r="C409" s="44"/>
      <c r="D409" s="221" t="s">
        <v>164</v>
      </c>
      <c r="E409" s="44"/>
      <c r="F409" s="222" t="s">
        <v>601</v>
      </c>
      <c r="G409" s="44"/>
      <c r="H409" s="44"/>
      <c r="I409" s="223"/>
      <c r="J409" s="44"/>
      <c r="K409" s="44"/>
      <c r="L409" s="48"/>
      <c r="M409" s="224"/>
      <c r="N409" s="225"/>
      <c r="O409" s="88"/>
      <c r="P409" s="88"/>
      <c r="Q409" s="88"/>
      <c r="R409" s="88"/>
      <c r="S409" s="88"/>
      <c r="T409" s="89"/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T409" s="20" t="s">
        <v>164</v>
      </c>
      <c r="AU409" s="20" t="s">
        <v>88</v>
      </c>
    </row>
    <row r="410" s="14" customFormat="1">
      <c r="A410" s="14"/>
      <c r="B410" s="236"/>
      <c r="C410" s="237"/>
      <c r="D410" s="221" t="s">
        <v>166</v>
      </c>
      <c r="E410" s="238" t="s">
        <v>32</v>
      </c>
      <c r="F410" s="239" t="s">
        <v>602</v>
      </c>
      <c r="G410" s="237"/>
      <c r="H410" s="240">
        <v>254.75999999999999</v>
      </c>
      <c r="I410" s="241"/>
      <c r="J410" s="237"/>
      <c r="K410" s="237"/>
      <c r="L410" s="242"/>
      <c r="M410" s="243"/>
      <c r="N410" s="244"/>
      <c r="O410" s="244"/>
      <c r="P410" s="244"/>
      <c r="Q410" s="244"/>
      <c r="R410" s="244"/>
      <c r="S410" s="244"/>
      <c r="T410" s="24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6" t="s">
        <v>166</v>
      </c>
      <c r="AU410" s="246" t="s">
        <v>88</v>
      </c>
      <c r="AV410" s="14" t="s">
        <v>88</v>
      </c>
      <c r="AW410" s="14" t="s">
        <v>39</v>
      </c>
      <c r="AX410" s="14" t="s">
        <v>86</v>
      </c>
      <c r="AY410" s="246" t="s">
        <v>156</v>
      </c>
    </row>
    <row r="411" s="2" customFormat="1" ht="16.5" customHeight="1">
      <c r="A411" s="42"/>
      <c r="B411" s="43"/>
      <c r="C411" s="208" t="s">
        <v>603</v>
      </c>
      <c r="D411" s="208" t="s">
        <v>158</v>
      </c>
      <c r="E411" s="209" t="s">
        <v>604</v>
      </c>
      <c r="F411" s="210" t="s">
        <v>605</v>
      </c>
      <c r="G411" s="211" t="s">
        <v>306</v>
      </c>
      <c r="H411" s="212">
        <v>4</v>
      </c>
      <c r="I411" s="213"/>
      <c r="J411" s="214">
        <f>ROUND(I411*H411,2)</f>
        <v>0</v>
      </c>
      <c r="K411" s="210" t="s">
        <v>32</v>
      </c>
      <c r="L411" s="48"/>
      <c r="M411" s="215" t="s">
        <v>32</v>
      </c>
      <c r="N411" s="216" t="s">
        <v>49</v>
      </c>
      <c r="O411" s="88"/>
      <c r="P411" s="217">
        <f>O411*H411</f>
        <v>0</v>
      </c>
      <c r="Q411" s="217">
        <v>0.0045900000000000003</v>
      </c>
      <c r="R411" s="217">
        <f>Q411*H411</f>
        <v>0.018360000000000001</v>
      </c>
      <c r="S411" s="217">
        <v>0</v>
      </c>
      <c r="T411" s="218">
        <f>S411*H411</f>
        <v>0</v>
      </c>
      <c r="U411" s="42"/>
      <c r="V411" s="42"/>
      <c r="W411" s="42"/>
      <c r="X411" s="42"/>
      <c r="Y411" s="42"/>
      <c r="Z411" s="42"/>
      <c r="AA411" s="42"/>
      <c r="AB411" s="42"/>
      <c r="AC411" s="42"/>
      <c r="AD411" s="42"/>
      <c r="AE411" s="42"/>
      <c r="AR411" s="219" t="s">
        <v>162</v>
      </c>
      <c r="AT411" s="219" t="s">
        <v>158</v>
      </c>
      <c r="AU411" s="219" t="s">
        <v>88</v>
      </c>
      <c r="AY411" s="20" t="s">
        <v>156</v>
      </c>
      <c r="BE411" s="220">
        <f>IF(N411="základní",J411,0)</f>
        <v>0</v>
      </c>
      <c r="BF411" s="220">
        <f>IF(N411="snížená",J411,0)</f>
        <v>0</v>
      </c>
      <c r="BG411" s="220">
        <f>IF(N411="zákl. přenesená",J411,0)</f>
        <v>0</v>
      </c>
      <c r="BH411" s="220">
        <f>IF(N411="sníž. přenesená",J411,0)</f>
        <v>0</v>
      </c>
      <c r="BI411" s="220">
        <f>IF(N411="nulová",J411,0)</f>
        <v>0</v>
      </c>
      <c r="BJ411" s="20" t="s">
        <v>86</v>
      </c>
      <c r="BK411" s="220">
        <f>ROUND(I411*H411,2)</f>
        <v>0</v>
      </c>
      <c r="BL411" s="20" t="s">
        <v>162</v>
      </c>
      <c r="BM411" s="219" t="s">
        <v>606</v>
      </c>
    </row>
    <row r="412" s="2" customFormat="1">
      <c r="A412" s="42"/>
      <c r="B412" s="43"/>
      <c r="C412" s="44"/>
      <c r="D412" s="221" t="s">
        <v>164</v>
      </c>
      <c r="E412" s="44"/>
      <c r="F412" s="222" t="s">
        <v>607</v>
      </c>
      <c r="G412" s="44"/>
      <c r="H412" s="44"/>
      <c r="I412" s="223"/>
      <c r="J412" s="44"/>
      <c r="K412" s="44"/>
      <c r="L412" s="48"/>
      <c r="M412" s="224"/>
      <c r="N412" s="225"/>
      <c r="O412" s="88"/>
      <c r="P412" s="88"/>
      <c r="Q412" s="88"/>
      <c r="R412" s="88"/>
      <c r="S412" s="88"/>
      <c r="T412" s="89"/>
      <c r="U412" s="42"/>
      <c r="V412" s="42"/>
      <c r="W412" s="42"/>
      <c r="X412" s="42"/>
      <c r="Y412" s="42"/>
      <c r="Z412" s="42"/>
      <c r="AA412" s="42"/>
      <c r="AB412" s="42"/>
      <c r="AC412" s="42"/>
      <c r="AD412" s="42"/>
      <c r="AE412" s="42"/>
      <c r="AT412" s="20" t="s">
        <v>164</v>
      </c>
      <c r="AU412" s="20" t="s">
        <v>88</v>
      </c>
    </row>
    <row r="413" s="14" customFormat="1">
      <c r="A413" s="14"/>
      <c r="B413" s="236"/>
      <c r="C413" s="237"/>
      <c r="D413" s="221" t="s">
        <v>166</v>
      </c>
      <c r="E413" s="238" t="s">
        <v>32</v>
      </c>
      <c r="F413" s="239" t="s">
        <v>608</v>
      </c>
      <c r="G413" s="237"/>
      <c r="H413" s="240">
        <v>4</v>
      </c>
      <c r="I413" s="241"/>
      <c r="J413" s="237"/>
      <c r="K413" s="237"/>
      <c r="L413" s="242"/>
      <c r="M413" s="243"/>
      <c r="N413" s="244"/>
      <c r="O413" s="244"/>
      <c r="P413" s="244"/>
      <c r="Q413" s="244"/>
      <c r="R413" s="244"/>
      <c r="S413" s="244"/>
      <c r="T413" s="24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6" t="s">
        <v>166</v>
      </c>
      <c r="AU413" s="246" t="s">
        <v>88</v>
      </c>
      <c r="AV413" s="14" t="s">
        <v>88</v>
      </c>
      <c r="AW413" s="14" t="s">
        <v>39</v>
      </c>
      <c r="AX413" s="14" t="s">
        <v>86</v>
      </c>
      <c r="AY413" s="246" t="s">
        <v>156</v>
      </c>
    </row>
    <row r="414" s="2" customFormat="1" ht="16.5" customHeight="1">
      <c r="A414" s="42"/>
      <c r="B414" s="43"/>
      <c r="C414" s="269" t="s">
        <v>609</v>
      </c>
      <c r="D414" s="269" t="s">
        <v>517</v>
      </c>
      <c r="E414" s="270" t="s">
        <v>610</v>
      </c>
      <c r="F414" s="271" t="s">
        <v>611</v>
      </c>
      <c r="G414" s="272" t="s">
        <v>306</v>
      </c>
      <c r="H414" s="273">
        <v>1</v>
      </c>
      <c r="I414" s="274"/>
      <c r="J414" s="275">
        <f>ROUND(I414*H414,2)</f>
        <v>0</v>
      </c>
      <c r="K414" s="271" t="s">
        <v>32</v>
      </c>
      <c r="L414" s="276"/>
      <c r="M414" s="277" t="s">
        <v>32</v>
      </c>
      <c r="N414" s="278" t="s">
        <v>49</v>
      </c>
      <c r="O414" s="88"/>
      <c r="P414" s="217">
        <f>O414*H414</f>
        <v>0</v>
      </c>
      <c r="Q414" s="217">
        <v>0</v>
      </c>
      <c r="R414" s="217">
        <f>Q414*H414</f>
        <v>0</v>
      </c>
      <c r="S414" s="217">
        <v>0</v>
      </c>
      <c r="T414" s="218">
        <f>S414*H414</f>
        <v>0</v>
      </c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R414" s="219" t="s">
        <v>207</v>
      </c>
      <c r="AT414" s="219" t="s">
        <v>517</v>
      </c>
      <c r="AU414" s="219" t="s">
        <v>88</v>
      </c>
      <c r="AY414" s="20" t="s">
        <v>156</v>
      </c>
      <c r="BE414" s="220">
        <f>IF(N414="základní",J414,0)</f>
        <v>0</v>
      </c>
      <c r="BF414" s="220">
        <f>IF(N414="snížená",J414,0)</f>
        <v>0</v>
      </c>
      <c r="BG414" s="220">
        <f>IF(N414="zákl. přenesená",J414,0)</f>
        <v>0</v>
      </c>
      <c r="BH414" s="220">
        <f>IF(N414="sníž. přenesená",J414,0)</f>
        <v>0</v>
      </c>
      <c r="BI414" s="220">
        <f>IF(N414="nulová",J414,0)</f>
        <v>0</v>
      </c>
      <c r="BJ414" s="20" t="s">
        <v>86</v>
      </c>
      <c r="BK414" s="220">
        <f>ROUND(I414*H414,2)</f>
        <v>0</v>
      </c>
      <c r="BL414" s="20" t="s">
        <v>162</v>
      </c>
      <c r="BM414" s="219" t="s">
        <v>612</v>
      </c>
    </row>
    <row r="415" s="2" customFormat="1">
      <c r="A415" s="42"/>
      <c r="B415" s="43"/>
      <c r="C415" s="44"/>
      <c r="D415" s="221" t="s">
        <v>164</v>
      </c>
      <c r="E415" s="44"/>
      <c r="F415" s="222" t="s">
        <v>611</v>
      </c>
      <c r="G415" s="44"/>
      <c r="H415" s="44"/>
      <c r="I415" s="223"/>
      <c r="J415" s="44"/>
      <c r="K415" s="44"/>
      <c r="L415" s="48"/>
      <c r="M415" s="224"/>
      <c r="N415" s="225"/>
      <c r="O415" s="88"/>
      <c r="P415" s="88"/>
      <c r="Q415" s="88"/>
      <c r="R415" s="88"/>
      <c r="S415" s="88"/>
      <c r="T415" s="89"/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T415" s="20" t="s">
        <v>164</v>
      </c>
      <c r="AU415" s="20" t="s">
        <v>88</v>
      </c>
    </row>
    <row r="416" s="2" customFormat="1" ht="16.5" customHeight="1">
      <c r="A416" s="42"/>
      <c r="B416" s="43"/>
      <c r="C416" s="269" t="s">
        <v>613</v>
      </c>
      <c r="D416" s="269" t="s">
        <v>517</v>
      </c>
      <c r="E416" s="270" t="s">
        <v>614</v>
      </c>
      <c r="F416" s="271" t="s">
        <v>615</v>
      </c>
      <c r="G416" s="272" t="s">
        <v>306</v>
      </c>
      <c r="H416" s="273">
        <v>3</v>
      </c>
      <c r="I416" s="274"/>
      <c r="J416" s="275">
        <f>ROUND(I416*H416,2)</f>
        <v>0</v>
      </c>
      <c r="K416" s="271" t="s">
        <v>32</v>
      </c>
      <c r="L416" s="276"/>
      <c r="M416" s="277" t="s">
        <v>32</v>
      </c>
      <c r="N416" s="278" t="s">
        <v>49</v>
      </c>
      <c r="O416" s="88"/>
      <c r="P416" s="217">
        <f>O416*H416</f>
        <v>0</v>
      </c>
      <c r="Q416" s="217">
        <v>0</v>
      </c>
      <c r="R416" s="217">
        <f>Q416*H416</f>
        <v>0</v>
      </c>
      <c r="S416" s="217">
        <v>0</v>
      </c>
      <c r="T416" s="218">
        <f>S416*H416</f>
        <v>0</v>
      </c>
      <c r="U416" s="42"/>
      <c r="V416" s="42"/>
      <c r="W416" s="42"/>
      <c r="X416" s="42"/>
      <c r="Y416" s="42"/>
      <c r="Z416" s="42"/>
      <c r="AA416" s="42"/>
      <c r="AB416" s="42"/>
      <c r="AC416" s="42"/>
      <c r="AD416" s="42"/>
      <c r="AE416" s="42"/>
      <c r="AR416" s="219" t="s">
        <v>207</v>
      </c>
      <c r="AT416" s="219" t="s">
        <v>517</v>
      </c>
      <c r="AU416" s="219" t="s">
        <v>88</v>
      </c>
      <c r="AY416" s="20" t="s">
        <v>156</v>
      </c>
      <c r="BE416" s="220">
        <f>IF(N416="základní",J416,0)</f>
        <v>0</v>
      </c>
      <c r="BF416" s="220">
        <f>IF(N416="snížená",J416,0)</f>
        <v>0</v>
      </c>
      <c r="BG416" s="220">
        <f>IF(N416="zákl. přenesená",J416,0)</f>
        <v>0</v>
      </c>
      <c r="BH416" s="220">
        <f>IF(N416="sníž. přenesená",J416,0)</f>
        <v>0</v>
      </c>
      <c r="BI416" s="220">
        <f>IF(N416="nulová",J416,0)</f>
        <v>0</v>
      </c>
      <c r="BJ416" s="20" t="s">
        <v>86</v>
      </c>
      <c r="BK416" s="220">
        <f>ROUND(I416*H416,2)</f>
        <v>0</v>
      </c>
      <c r="BL416" s="20" t="s">
        <v>162</v>
      </c>
      <c r="BM416" s="219" t="s">
        <v>616</v>
      </c>
    </row>
    <row r="417" s="2" customFormat="1">
      <c r="A417" s="42"/>
      <c r="B417" s="43"/>
      <c r="C417" s="44"/>
      <c r="D417" s="221" t="s">
        <v>164</v>
      </c>
      <c r="E417" s="44"/>
      <c r="F417" s="222" t="s">
        <v>615</v>
      </c>
      <c r="G417" s="44"/>
      <c r="H417" s="44"/>
      <c r="I417" s="223"/>
      <c r="J417" s="44"/>
      <c r="K417" s="44"/>
      <c r="L417" s="48"/>
      <c r="M417" s="224"/>
      <c r="N417" s="225"/>
      <c r="O417" s="88"/>
      <c r="P417" s="88"/>
      <c r="Q417" s="88"/>
      <c r="R417" s="88"/>
      <c r="S417" s="88"/>
      <c r="T417" s="89"/>
      <c r="U417" s="42"/>
      <c r="V417" s="42"/>
      <c r="W417" s="42"/>
      <c r="X417" s="42"/>
      <c r="Y417" s="42"/>
      <c r="Z417" s="42"/>
      <c r="AA417" s="42"/>
      <c r="AB417" s="42"/>
      <c r="AC417" s="42"/>
      <c r="AD417" s="42"/>
      <c r="AE417" s="42"/>
      <c r="AT417" s="20" t="s">
        <v>164</v>
      </c>
      <c r="AU417" s="20" t="s">
        <v>88</v>
      </c>
    </row>
    <row r="418" s="2" customFormat="1" ht="16.5" customHeight="1">
      <c r="A418" s="42"/>
      <c r="B418" s="43"/>
      <c r="C418" s="208" t="s">
        <v>617</v>
      </c>
      <c r="D418" s="208" t="s">
        <v>158</v>
      </c>
      <c r="E418" s="209" t="s">
        <v>618</v>
      </c>
      <c r="F418" s="210" t="s">
        <v>619</v>
      </c>
      <c r="G418" s="211" t="s">
        <v>306</v>
      </c>
      <c r="H418" s="212">
        <v>7</v>
      </c>
      <c r="I418" s="213"/>
      <c r="J418" s="214">
        <f>ROUND(I418*H418,2)</f>
        <v>0</v>
      </c>
      <c r="K418" s="210" t="s">
        <v>32</v>
      </c>
      <c r="L418" s="48"/>
      <c r="M418" s="215" t="s">
        <v>32</v>
      </c>
      <c r="N418" s="216" t="s">
        <v>49</v>
      </c>
      <c r="O418" s="88"/>
      <c r="P418" s="217">
        <f>O418*H418</f>
        <v>0</v>
      </c>
      <c r="Q418" s="217">
        <v>0.00181</v>
      </c>
      <c r="R418" s="217">
        <f>Q418*H418</f>
        <v>0.012670000000000001</v>
      </c>
      <c r="S418" s="217">
        <v>0</v>
      </c>
      <c r="T418" s="218">
        <f>S418*H418</f>
        <v>0</v>
      </c>
      <c r="U418" s="42"/>
      <c r="V418" s="42"/>
      <c r="W418" s="42"/>
      <c r="X418" s="42"/>
      <c r="Y418" s="42"/>
      <c r="Z418" s="42"/>
      <c r="AA418" s="42"/>
      <c r="AB418" s="42"/>
      <c r="AC418" s="42"/>
      <c r="AD418" s="42"/>
      <c r="AE418" s="42"/>
      <c r="AR418" s="219" t="s">
        <v>162</v>
      </c>
      <c r="AT418" s="219" t="s">
        <v>158</v>
      </c>
      <c r="AU418" s="219" t="s">
        <v>88</v>
      </c>
      <c r="AY418" s="20" t="s">
        <v>156</v>
      </c>
      <c r="BE418" s="220">
        <f>IF(N418="základní",J418,0)</f>
        <v>0</v>
      </c>
      <c r="BF418" s="220">
        <f>IF(N418="snížená",J418,0)</f>
        <v>0</v>
      </c>
      <c r="BG418" s="220">
        <f>IF(N418="zákl. přenesená",J418,0)</f>
        <v>0</v>
      </c>
      <c r="BH418" s="220">
        <f>IF(N418="sníž. přenesená",J418,0)</f>
        <v>0</v>
      </c>
      <c r="BI418" s="220">
        <f>IF(N418="nulová",J418,0)</f>
        <v>0</v>
      </c>
      <c r="BJ418" s="20" t="s">
        <v>86</v>
      </c>
      <c r="BK418" s="220">
        <f>ROUND(I418*H418,2)</f>
        <v>0</v>
      </c>
      <c r="BL418" s="20" t="s">
        <v>162</v>
      </c>
      <c r="BM418" s="219" t="s">
        <v>620</v>
      </c>
    </row>
    <row r="419" s="2" customFormat="1">
      <c r="A419" s="42"/>
      <c r="B419" s="43"/>
      <c r="C419" s="44"/>
      <c r="D419" s="221" t="s">
        <v>164</v>
      </c>
      <c r="E419" s="44"/>
      <c r="F419" s="222" t="s">
        <v>621</v>
      </c>
      <c r="G419" s="44"/>
      <c r="H419" s="44"/>
      <c r="I419" s="223"/>
      <c r="J419" s="44"/>
      <c r="K419" s="44"/>
      <c r="L419" s="48"/>
      <c r="M419" s="224"/>
      <c r="N419" s="225"/>
      <c r="O419" s="88"/>
      <c r="P419" s="88"/>
      <c r="Q419" s="88"/>
      <c r="R419" s="88"/>
      <c r="S419" s="88"/>
      <c r="T419" s="89"/>
      <c r="U419" s="42"/>
      <c r="V419" s="42"/>
      <c r="W419" s="42"/>
      <c r="X419" s="42"/>
      <c r="Y419" s="42"/>
      <c r="Z419" s="42"/>
      <c r="AA419" s="42"/>
      <c r="AB419" s="42"/>
      <c r="AC419" s="42"/>
      <c r="AD419" s="42"/>
      <c r="AE419" s="42"/>
      <c r="AT419" s="20" t="s">
        <v>164</v>
      </c>
      <c r="AU419" s="20" t="s">
        <v>88</v>
      </c>
    </row>
    <row r="420" s="2" customFormat="1" ht="16.5" customHeight="1">
      <c r="A420" s="42"/>
      <c r="B420" s="43"/>
      <c r="C420" s="269" t="s">
        <v>622</v>
      </c>
      <c r="D420" s="269" t="s">
        <v>517</v>
      </c>
      <c r="E420" s="270" t="s">
        <v>623</v>
      </c>
      <c r="F420" s="271" t="s">
        <v>624</v>
      </c>
      <c r="G420" s="272" t="s">
        <v>306</v>
      </c>
      <c r="H420" s="273">
        <v>7</v>
      </c>
      <c r="I420" s="274"/>
      <c r="J420" s="275">
        <f>ROUND(I420*H420,2)</f>
        <v>0</v>
      </c>
      <c r="K420" s="271" t="s">
        <v>32</v>
      </c>
      <c r="L420" s="276"/>
      <c r="M420" s="277" t="s">
        <v>32</v>
      </c>
      <c r="N420" s="278" t="s">
        <v>49</v>
      </c>
      <c r="O420" s="88"/>
      <c r="P420" s="217">
        <f>O420*H420</f>
        <v>0</v>
      </c>
      <c r="Q420" s="217">
        <v>0.0012899999999999999</v>
      </c>
      <c r="R420" s="217">
        <f>Q420*H420</f>
        <v>0.0090299999999999998</v>
      </c>
      <c r="S420" s="217">
        <v>0</v>
      </c>
      <c r="T420" s="218">
        <f>S420*H420</f>
        <v>0</v>
      </c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R420" s="219" t="s">
        <v>207</v>
      </c>
      <c r="AT420" s="219" t="s">
        <v>517</v>
      </c>
      <c r="AU420" s="219" t="s">
        <v>88</v>
      </c>
      <c r="AY420" s="20" t="s">
        <v>156</v>
      </c>
      <c r="BE420" s="220">
        <f>IF(N420="základní",J420,0)</f>
        <v>0</v>
      </c>
      <c r="BF420" s="220">
        <f>IF(N420="snížená",J420,0)</f>
        <v>0</v>
      </c>
      <c r="BG420" s="220">
        <f>IF(N420="zákl. přenesená",J420,0)</f>
        <v>0</v>
      </c>
      <c r="BH420" s="220">
        <f>IF(N420="sníž. přenesená",J420,0)</f>
        <v>0</v>
      </c>
      <c r="BI420" s="220">
        <f>IF(N420="nulová",J420,0)</f>
        <v>0</v>
      </c>
      <c r="BJ420" s="20" t="s">
        <v>86</v>
      </c>
      <c r="BK420" s="220">
        <f>ROUND(I420*H420,2)</f>
        <v>0</v>
      </c>
      <c r="BL420" s="20" t="s">
        <v>162</v>
      </c>
      <c r="BM420" s="219" t="s">
        <v>625</v>
      </c>
    </row>
    <row r="421" s="2" customFormat="1">
      <c r="A421" s="42"/>
      <c r="B421" s="43"/>
      <c r="C421" s="44"/>
      <c r="D421" s="221" t="s">
        <v>164</v>
      </c>
      <c r="E421" s="44"/>
      <c r="F421" s="222" t="s">
        <v>624</v>
      </c>
      <c r="G421" s="44"/>
      <c r="H421" s="44"/>
      <c r="I421" s="223"/>
      <c r="J421" s="44"/>
      <c r="K421" s="44"/>
      <c r="L421" s="48"/>
      <c r="M421" s="224"/>
      <c r="N421" s="225"/>
      <c r="O421" s="88"/>
      <c r="P421" s="88"/>
      <c r="Q421" s="88"/>
      <c r="R421" s="88"/>
      <c r="S421" s="88"/>
      <c r="T421" s="89"/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T421" s="20" t="s">
        <v>164</v>
      </c>
      <c r="AU421" s="20" t="s">
        <v>88</v>
      </c>
    </row>
    <row r="422" s="2" customFormat="1" ht="16.5" customHeight="1">
      <c r="A422" s="42"/>
      <c r="B422" s="43"/>
      <c r="C422" s="208" t="s">
        <v>626</v>
      </c>
      <c r="D422" s="208" t="s">
        <v>158</v>
      </c>
      <c r="E422" s="209" t="s">
        <v>627</v>
      </c>
      <c r="F422" s="210" t="s">
        <v>628</v>
      </c>
      <c r="G422" s="211" t="s">
        <v>306</v>
      </c>
      <c r="H422" s="212">
        <v>2</v>
      </c>
      <c r="I422" s="213"/>
      <c r="J422" s="214">
        <f>ROUND(I422*H422,2)</f>
        <v>0</v>
      </c>
      <c r="K422" s="210" t="s">
        <v>32</v>
      </c>
      <c r="L422" s="48"/>
      <c r="M422" s="215" t="s">
        <v>32</v>
      </c>
      <c r="N422" s="216" t="s">
        <v>49</v>
      </c>
      <c r="O422" s="88"/>
      <c r="P422" s="217">
        <f>O422*H422</f>
        <v>0</v>
      </c>
      <c r="Q422" s="217">
        <v>0.00018000000000000001</v>
      </c>
      <c r="R422" s="217">
        <f>Q422*H422</f>
        <v>0.00036000000000000002</v>
      </c>
      <c r="S422" s="217">
        <v>0</v>
      </c>
      <c r="T422" s="218">
        <f>S422*H422</f>
        <v>0</v>
      </c>
      <c r="U422" s="42"/>
      <c r="V422" s="42"/>
      <c r="W422" s="42"/>
      <c r="X422" s="42"/>
      <c r="Y422" s="42"/>
      <c r="Z422" s="42"/>
      <c r="AA422" s="42"/>
      <c r="AB422" s="42"/>
      <c r="AC422" s="42"/>
      <c r="AD422" s="42"/>
      <c r="AE422" s="42"/>
      <c r="AR422" s="219" t="s">
        <v>162</v>
      </c>
      <c r="AT422" s="219" t="s">
        <v>158</v>
      </c>
      <c r="AU422" s="219" t="s">
        <v>88</v>
      </c>
      <c r="AY422" s="20" t="s">
        <v>156</v>
      </c>
      <c r="BE422" s="220">
        <f>IF(N422="základní",J422,0)</f>
        <v>0</v>
      </c>
      <c r="BF422" s="220">
        <f>IF(N422="snížená",J422,0)</f>
        <v>0</v>
      </c>
      <c r="BG422" s="220">
        <f>IF(N422="zákl. přenesená",J422,0)</f>
        <v>0</v>
      </c>
      <c r="BH422" s="220">
        <f>IF(N422="sníž. přenesená",J422,0)</f>
        <v>0</v>
      </c>
      <c r="BI422" s="220">
        <f>IF(N422="nulová",J422,0)</f>
        <v>0</v>
      </c>
      <c r="BJ422" s="20" t="s">
        <v>86</v>
      </c>
      <c r="BK422" s="220">
        <f>ROUND(I422*H422,2)</f>
        <v>0</v>
      </c>
      <c r="BL422" s="20" t="s">
        <v>162</v>
      </c>
      <c r="BM422" s="219" t="s">
        <v>629</v>
      </c>
    </row>
    <row r="423" s="2" customFormat="1">
      <c r="A423" s="42"/>
      <c r="B423" s="43"/>
      <c r="C423" s="44"/>
      <c r="D423" s="221" t="s">
        <v>164</v>
      </c>
      <c r="E423" s="44"/>
      <c r="F423" s="222" t="s">
        <v>630</v>
      </c>
      <c r="G423" s="44"/>
      <c r="H423" s="44"/>
      <c r="I423" s="223"/>
      <c r="J423" s="44"/>
      <c r="K423" s="44"/>
      <c r="L423" s="48"/>
      <c r="M423" s="224"/>
      <c r="N423" s="225"/>
      <c r="O423" s="88"/>
      <c r="P423" s="88"/>
      <c r="Q423" s="88"/>
      <c r="R423" s="88"/>
      <c r="S423" s="88"/>
      <c r="T423" s="89"/>
      <c r="U423" s="42"/>
      <c r="V423" s="42"/>
      <c r="W423" s="42"/>
      <c r="X423" s="42"/>
      <c r="Y423" s="42"/>
      <c r="Z423" s="42"/>
      <c r="AA423" s="42"/>
      <c r="AB423" s="42"/>
      <c r="AC423" s="42"/>
      <c r="AD423" s="42"/>
      <c r="AE423" s="42"/>
      <c r="AT423" s="20" t="s">
        <v>164</v>
      </c>
      <c r="AU423" s="20" t="s">
        <v>88</v>
      </c>
    </row>
    <row r="424" s="2" customFormat="1" ht="16.5" customHeight="1">
      <c r="A424" s="42"/>
      <c r="B424" s="43"/>
      <c r="C424" s="269" t="s">
        <v>631</v>
      </c>
      <c r="D424" s="269" t="s">
        <v>517</v>
      </c>
      <c r="E424" s="270" t="s">
        <v>632</v>
      </c>
      <c r="F424" s="271" t="s">
        <v>633</v>
      </c>
      <c r="G424" s="272" t="s">
        <v>306</v>
      </c>
      <c r="H424" s="273">
        <v>2</v>
      </c>
      <c r="I424" s="274"/>
      <c r="J424" s="275">
        <f>ROUND(I424*H424,2)</f>
        <v>0</v>
      </c>
      <c r="K424" s="271" t="s">
        <v>32</v>
      </c>
      <c r="L424" s="276"/>
      <c r="M424" s="277" t="s">
        <v>32</v>
      </c>
      <c r="N424" s="278" t="s">
        <v>49</v>
      </c>
      <c r="O424" s="88"/>
      <c r="P424" s="217">
        <f>O424*H424</f>
        <v>0</v>
      </c>
      <c r="Q424" s="217">
        <v>0.012</v>
      </c>
      <c r="R424" s="217">
        <f>Q424*H424</f>
        <v>0.024</v>
      </c>
      <c r="S424" s="217">
        <v>0</v>
      </c>
      <c r="T424" s="218">
        <f>S424*H424</f>
        <v>0</v>
      </c>
      <c r="U424" s="42"/>
      <c r="V424" s="42"/>
      <c r="W424" s="42"/>
      <c r="X424" s="42"/>
      <c r="Y424" s="42"/>
      <c r="Z424" s="42"/>
      <c r="AA424" s="42"/>
      <c r="AB424" s="42"/>
      <c r="AC424" s="42"/>
      <c r="AD424" s="42"/>
      <c r="AE424" s="42"/>
      <c r="AR424" s="219" t="s">
        <v>207</v>
      </c>
      <c r="AT424" s="219" t="s">
        <v>517</v>
      </c>
      <c r="AU424" s="219" t="s">
        <v>88</v>
      </c>
      <c r="AY424" s="20" t="s">
        <v>156</v>
      </c>
      <c r="BE424" s="220">
        <f>IF(N424="základní",J424,0)</f>
        <v>0</v>
      </c>
      <c r="BF424" s="220">
        <f>IF(N424="snížená",J424,0)</f>
        <v>0</v>
      </c>
      <c r="BG424" s="220">
        <f>IF(N424="zákl. přenesená",J424,0)</f>
        <v>0</v>
      </c>
      <c r="BH424" s="220">
        <f>IF(N424="sníž. přenesená",J424,0)</f>
        <v>0</v>
      </c>
      <c r="BI424" s="220">
        <f>IF(N424="nulová",J424,0)</f>
        <v>0</v>
      </c>
      <c r="BJ424" s="20" t="s">
        <v>86</v>
      </c>
      <c r="BK424" s="220">
        <f>ROUND(I424*H424,2)</f>
        <v>0</v>
      </c>
      <c r="BL424" s="20" t="s">
        <v>162</v>
      </c>
      <c r="BM424" s="219" t="s">
        <v>634</v>
      </c>
    </row>
    <row r="425" s="2" customFormat="1">
      <c r="A425" s="42"/>
      <c r="B425" s="43"/>
      <c r="C425" s="44"/>
      <c r="D425" s="221" t="s">
        <v>164</v>
      </c>
      <c r="E425" s="44"/>
      <c r="F425" s="222" t="s">
        <v>633</v>
      </c>
      <c r="G425" s="44"/>
      <c r="H425" s="44"/>
      <c r="I425" s="223"/>
      <c r="J425" s="44"/>
      <c r="K425" s="44"/>
      <c r="L425" s="48"/>
      <c r="M425" s="224"/>
      <c r="N425" s="225"/>
      <c r="O425" s="88"/>
      <c r="P425" s="88"/>
      <c r="Q425" s="88"/>
      <c r="R425" s="88"/>
      <c r="S425" s="88"/>
      <c r="T425" s="89"/>
      <c r="U425" s="42"/>
      <c r="V425" s="42"/>
      <c r="W425" s="42"/>
      <c r="X425" s="42"/>
      <c r="Y425" s="42"/>
      <c r="Z425" s="42"/>
      <c r="AA425" s="42"/>
      <c r="AB425" s="42"/>
      <c r="AC425" s="42"/>
      <c r="AD425" s="42"/>
      <c r="AE425" s="42"/>
      <c r="AT425" s="20" t="s">
        <v>164</v>
      </c>
      <c r="AU425" s="20" t="s">
        <v>88</v>
      </c>
    </row>
    <row r="426" s="2" customFormat="1" ht="16.5" customHeight="1">
      <c r="A426" s="42"/>
      <c r="B426" s="43"/>
      <c r="C426" s="208" t="s">
        <v>635</v>
      </c>
      <c r="D426" s="208" t="s">
        <v>158</v>
      </c>
      <c r="E426" s="209" t="s">
        <v>636</v>
      </c>
      <c r="F426" s="210" t="s">
        <v>637</v>
      </c>
      <c r="G426" s="211" t="s">
        <v>181</v>
      </c>
      <c r="H426" s="212">
        <v>2.9929999999999999</v>
      </c>
      <c r="I426" s="213"/>
      <c r="J426" s="214">
        <f>ROUND(I426*H426,2)</f>
        <v>0</v>
      </c>
      <c r="K426" s="210" t="s">
        <v>32</v>
      </c>
      <c r="L426" s="48"/>
      <c r="M426" s="215" t="s">
        <v>32</v>
      </c>
      <c r="N426" s="216" t="s">
        <v>49</v>
      </c>
      <c r="O426" s="88"/>
      <c r="P426" s="217">
        <f>O426*H426</f>
        <v>0</v>
      </c>
      <c r="Q426" s="217">
        <v>0</v>
      </c>
      <c r="R426" s="217">
        <f>Q426*H426</f>
        <v>0</v>
      </c>
      <c r="S426" s="217">
        <v>1.8</v>
      </c>
      <c r="T426" s="218">
        <f>S426*H426</f>
        <v>5.3873999999999995</v>
      </c>
      <c r="U426" s="42"/>
      <c r="V426" s="42"/>
      <c r="W426" s="42"/>
      <c r="X426" s="42"/>
      <c r="Y426" s="42"/>
      <c r="Z426" s="42"/>
      <c r="AA426" s="42"/>
      <c r="AB426" s="42"/>
      <c r="AC426" s="42"/>
      <c r="AD426" s="42"/>
      <c r="AE426" s="42"/>
      <c r="AR426" s="219" t="s">
        <v>162</v>
      </c>
      <c r="AT426" s="219" t="s">
        <v>158</v>
      </c>
      <c r="AU426" s="219" t="s">
        <v>88</v>
      </c>
      <c r="AY426" s="20" t="s">
        <v>156</v>
      </c>
      <c r="BE426" s="220">
        <f>IF(N426="základní",J426,0)</f>
        <v>0</v>
      </c>
      <c r="BF426" s="220">
        <f>IF(N426="snížená",J426,0)</f>
        <v>0</v>
      </c>
      <c r="BG426" s="220">
        <f>IF(N426="zákl. přenesená",J426,0)</f>
        <v>0</v>
      </c>
      <c r="BH426" s="220">
        <f>IF(N426="sníž. přenesená",J426,0)</f>
        <v>0</v>
      </c>
      <c r="BI426" s="220">
        <f>IF(N426="nulová",J426,0)</f>
        <v>0</v>
      </c>
      <c r="BJ426" s="20" t="s">
        <v>86</v>
      </c>
      <c r="BK426" s="220">
        <f>ROUND(I426*H426,2)</f>
        <v>0</v>
      </c>
      <c r="BL426" s="20" t="s">
        <v>162</v>
      </c>
      <c r="BM426" s="219" t="s">
        <v>638</v>
      </c>
    </row>
    <row r="427" s="2" customFormat="1">
      <c r="A427" s="42"/>
      <c r="B427" s="43"/>
      <c r="C427" s="44"/>
      <c r="D427" s="221" t="s">
        <v>164</v>
      </c>
      <c r="E427" s="44"/>
      <c r="F427" s="222" t="s">
        <v>639</v>
      </c>
      <c r="G427" s="44"/>
      <c r="H427" s="44"/>
      <c r="I427" s="223"/>
      <c r="J427" s="44"/>
      <c r="K427" s="44"/>
      <c r="L427" s="48"/>
      <c r="M427" s="224"/>
      <c r="N427" s="225"/>
      <c r="O427" s="88"/>
      <c r="P427" s="88"/>
      <c r="Q427" s="88"/>
      <c r="R427" s="88"/>
      <c r="S427" s="88"/>
      <c r="T427" s="89"/>
      <c r="U427" s="42"/>
      <c r="V427" s="42"/>
      <c r="W427" s="42"/>
      <c r="X427" s="42"/>
      <c r="Y427" s="42"/>
      <c r="Z427" s="42"/>
      <c r="AA427" s="42"/>
      <c r="AB427" s="42"/>
      <c r="AC427" s="42"/>
      <c r="AD427" s="42"/>
      <c r="AE427" s="42"/>
      <c r="AT427" s="20" t="s">
        <v>164</v>
      </c>
      <c r="AU427" s="20" t="s">
        <v>88</v>
      </c>
    </row>
    <row r="428" s="13" customFormat="1">
      <c r="A428" s="13"/>
      <c r="B428" s="226"/>
      <c r="C428" s="227"/>
      <c r="D428" s="221" t="s">
        <v>166</v>
      </c>
      <c r="E428" s="228" t="s">
        <v>32</v>
      </c>
      <c r="F428" s="229" t="s">
        <v>259</v>
      </c>
      <c r="G428" s="227"/>
      <c r="H428" s="228" t="s">
        <v>32</v>
      </c>
      <c r="I428" s="230"/>
      <c r="J428" s="227"/>
      <c r="K428" s="227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166</v>
      </c>
      <c r="AU428" s="235" t="s">
        <v>88</v>
      </c>
      <c r="AV428" s="13" t="s">
        <v>86</v>
      </c>
      <c r="AW428" s="13" t="s">
        <v>39</v>
      </c>
      <c r="AX428" s="13" t="s">
        <v>78</v>
      </c>
      <c r="AY428" s="235" t="s">
        <v>156</v>
      </c>
    </row>
    <row r="429" s="14" customFormat="1">
      <c r="A429" s="14"/>
      <c r="B429" s="236"/>
      <c r="C429" s="237"/>
      <c r="D429" s="221" t="s">
        <v>166</v>
      </c>
      <c r="E429" s="238" t="s">
        <v>32</v>
      </c>
      <c r="F429" s="239" t="s">
        <v>640</v>
      </c>
      <c r="G429" s="237"/>
      <c r="H429" s="240">
        <v>2.9929999999999999</v>
      </c>
      <c r="I429" s="241"/>
      <c r="J429" s="237"/>
      <c r="K429" s="237"/>
      <c r="L429" s="242"/>
      <c r="M429" s="243"/>
      <c r="N429" s="244"/>
      <c r="O429" s="244"/>
      <c r="P429" s="244"/>
      <c r="Q429" s="244"/>
      <c r="R429" s="244"/>
      <c r="S429" s="244"/>
      <c r="T429" s="24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6" t="s">
        <v>166</v>
      </c>
      <c r="AU429" s="246" t="s">
        <v>88</v>
      </c>
      <c r="AV429" s="14" t="s">
        <v>88</v>
      </c>
      <c r="AW429" s="14" t="s">
        <v>39</v>
      </c>
      <c r="AX429" s="14" t="s">
        <v>86</v>
      </c>
      <c r="AY429" s="246" t="s">
        <v>156</v>
      </c>
    </row>
    <row r="430" s="2" customFormat="1" ht="16.5" customHeight="1">
      <c r="A430" s="42"/>
      <c r="B430" s="43"/>
      <c r="C430" s="208" t="s">
        <v>641</v>
      </c>
      <c r="D430" s="208" t="s">
        <v>158</v>
      </c>
      <c r="E430" s="209" t="s">
        <v>642</v>
      </c>
      <c r="F430" s="210" t="s">
        <v>643</v>
      </c>
      <c r="G430" s="211" t="s">
        <v>161</v>
      </c>
      <c r="H430" s="212">
        <v>14.44</v>
      </c>
      <c r="I430" s="213"/>
      <c r="J430" s="214">
        <f>ROUND(I430*H430,2)</f>
        <v>0</v>
      </c>
      <c r="K430" s="210" t="s">
        <v>32</v>
      </c>
      <c r="L430" s="48"/>
      <c r="M430" s="215" t="s">
        <v>32</v>
      </c>
      <c r="N430" s="216" t="s">
        <v>49</v>
      </c>
      <c r="O430" s="88"/>
      <c r="P430" s="217">
        <f>O430*H430</f>
        <v>0</v>
      </c>
      <c r="Q430" s="217">
        <v>0</v>
      </c>
      <c r="R430" s="217">
        <f>Q430*H430</f>
        <v>0</v>
      </c>
      <c r="S430" s="217">
        <v>0.26100000000000001</v>
      </c>
      <c r="T430" s="218">
        <f>S430*H430</f>
        <v>3.76884</v>
      </c>
      <c r="U430" s="42"/>
      <c r="V430" s="42"/>
      <c r="W430" s="42"/>
      <c r="X430" s="42"/>
      <c r="Y430" s="42"/>
      <c r="Z430" s="42"/>
      <c r="AA430" s="42"/>
      <c r="AB430" s="42"/>
      <c r="AC430" s="42"/>
      <c r="AD430" s="42"/>
      <c r="AE430" s="42"/>
      <c r="AR430" s="219" t="s">
        <v>162</v>
      </c>
      <c r="AT430" s="219" t="s">
        <v>158</v>
      </c>
      <c r="AU430" s="219" t="s">
        <v>88</v>
      </c>
      <c r="AY430" s="20" t="s">
        <v>156</v>
      </c>
      <c r="BE430" s="220">
        <f>IF(N430="základní",J430,0)</f>
        <v>0</v>
      </c>
      <c r="BF430" s="220">
        <f>IF(N430="snížená",J430,0)</f>
        <v>0</v>
      </c>
      <c r="BG430" s="220">
        <f>IF(N430="zákl. přenesená",J430,0)</f>
        <v>0</v>
      </c>
      <c r="BH430" s="220">
        <f>IF(N430="sníž. přenesená",J430,0)</f>
        <v>0</v>
      </c>
      <c r="BI430" s="220">
        <f>IF(N430="nulová",J430,0)</f>
        <v>0</v>
      </c>
      <c r="BJ430" s="20" t="s">
        <v>86</v>
      </c>
      <c r="BK430" s="220">
        <f>ROUND(I430*H430,2)</f>
        <v>0</v>
      </c>
      <c r="BL430" s="20" t="s">
        <v>162</v>
      </c>
      <c r="BM430" s="219" t="s">
        <v>644</v>
      </c>
    </row>
    <row r="431" s="2" customFormat="1">
      <c r="A431" s="42"/>
      <c r="B431" s="43"/>
      <c r="C431" s="44"/>
      <c r="D431" s="221" t="s">
        <v>164</v>
      </c>
      <c r="E431" s="44"/>
      <c r="F431" s="222" t="s">
        <v>645</v>
      </c>
      <c r="G431" s="44"/>
      <c r="H431" s="44"/>
      <c r="I431" s="223"/>
      <c r="J431" s="44"/>
      <c r="K431" s="44"/>
      <c r="L431" s="48"/>
      <c r="M431" s="224"/>
      <c r="N431" s="225"/>
      <c r="O431" s="88"/>
      <c r="P431" s="88"/>
      <c r="Q431" s="88"/>
      <c r="R431" s="88"/>
      <c r="S431" s="88"/>
      <c r="T431" s="89"/>
      <c r="U431" s="42"/>
      <c r="V431" s="42"/>
      <c r="W431" s="42"/>
      <c r="X431" s="42"/>
      <c r="Y431" s="42"/>
      <c r="Z431" s="42"/>
      <c r="AA431" s="42"/>
      <c r="AB431" s="42"/>
      <c r="AC431" s="42"/>
      <c r="AD431" s="42"/>
      <c r="AE431" s="42"/>
      <c r="AT431" s="20" t="s">
        <v>164</v>
      </c>
      <c r="AU431" s="20" t="s">
        <v>88</v>
      </c>
    </row>
    <row r="432" s="13" customFormat="1">
      <c r="A432" s="13"/>
      <c r="B432" s="226"/>
      <c r="C432" s="227"/>
      <c r="D432" s="221" t="s">
        <v>166</v>
      </c>
      <c r="E432" s="228" t="s">
        <v>32</v>
      </c>
      <c r="F432" s="229" t="s">
        <v>646</v>
      </c>
      <c r="G432" s="227"/>
      <c r="H432" s="228" t="s">
        <v>32</v>
      </c>
      <c r="I432" s="230"/>
      <c r="J432" s="227"/>
      <c r="K432" s="227"/>
      <c r="L432" s="231"/>
      <c r="M432" s="232"/>
      <c r="N432" s="233"/>
      <c r="O432" s="233"/>
      <c r="P432" s="233"/>
      <c r="Q432" s="233"/>
      <c r="R432" s="233"/>
      <c r="S432" s="233"/>
      <c r="T432" s="23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5" t="s">
        <v>166</v>
      </c>
      <c r="AU432" s="235" t="s">
        <v>88</v>
      </c>
      <c r="AV432" s="13" t="s">
        <v>86</v>
      </c>
      <c r="AW432" s="13" t="s">
        <v>39</v>
      </c>
      <c r="AX432" s="13" t="s">
        <v>78</v>
      </c>
      <c r="AY432" s="235" t="s">
        <v>156</v>
      </c>
    </row>
    <row r="433" s="14" customFormat="1">
      <c r="A433" s="14"/>
      <c r="B433" s="236"/>
      <c r="C433" s="237"/>
      <c r="D433" s="221" t="s">
        <v>166</v>
      </c>
      <c r="E433" s="238" t="s">
        <v>32</v>
      </c>
      <c r="F433" s="239" t="s">
        <v>647</v>
      </c>
      <c r="G433" s="237"/>
      <c r="H433" s="240">
        <v>6.835</v>
      </c>
      <c r="I433" s="241"/>
      <c r="J433" s="237"/>
      <c r="K433" s="237"/>
      <c r="L433" s="242"/>
      <c r="M433" s="243"/>
      <c r="N433" s="244"/>
      <c r="O433" s="244"/>
      <c r="P433" s="244"/>
      <c r="Q433" s="244"/>
      <c r="R433" s="244"/>
      <c r="S433" s="244"/>
      <c r="T433" s="24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6" t="s">
        <v>166</v>
      </c>
      <c r="AU433" s="246" t="s">
        <v>88</v>
      </c>
      <c r="AV433" s="14" t="s">
        <v>88</v>
      </c>
      <c r="AW433" s="14" t="s">
        <v>39</v>
      </c>
      <c r="AX433" s="14" t="s">
        <v>78</v>
      </c>
      <c r="AY433" s="246" t="s">
        <v>156</v>
      </c>
    </row>
    <row r="434" s="13" customFormat="1">
      <c r="A434" s="13"/>
      <c r="B434" s="226"/>
      <c r="C434" s="227"/>
      <c r="D434" s="221" t="s">
        <v>166</v>
      </c>
      <c r="E434" s="228" t="s">
        <v>32</v>
      </c>
      <c r="F434" s="229" t="s">
        <v>648</v>
      </c>
      <c r="G434" s="227"/>
      <c r="H434" s="228" t="s">
        <v>32</v>
      </c>
      <c r="I434" s="230"/>
      <c r="J434" s="227"/>
      <c r="K434" s="227"/>
      <c r="L434" s="231"/>
      <c r="M434" s="232"/>
      <c r="N434" s="233"/>
      <c r="O434" s="233"/>
      <c r="P434" s="233"/>
      <c r="Q434" s="233"/>
      <c r="R434" s="233"/>
      <c r="S434" s="233"/>
      <c r="T434" s="23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5" t="s">
        <v>166</v>
      </c>
      <c r="AU434" s="235" t="s">
        <v>88</v>
      </c>
      <c r="AV434" s="13" t="s">
        <v>86</v>
      </c>
      <c r="AW434" s="13" t="s">
        <v>39</v>
      </c>
      <c r="AX434" s="13" t="s">
        <v>78</v>
      </c>
      <c r="AY434" s="235" t="s">
        <v>156</v>
      </c>
    </row>
    <row r="435" s="14" customFormat="1">
      <c r="A435" s="14"/>
      <c r="B435" s="236"/>
      <c r="C435" s="237"/>
      <c r="D435" s="221" t="s">
        <v>166</v>
      </c>
      <c r="E435" s="238" t="s">
        <v>32</v>
      </c>
      <c r="F435" s="239" t="s">
        <v>649</v>
      </c>
      <c r="G435" s="237"/>
      <c r="H435" s="240">
        <v>7.6050000000000004</v>
      </c>
      <c r="I435" s="241"/>
      <c r="J435" s="237"/>
      <c r="K435" s="237"/>
      <c r="L435" s="242"/>
      <c r="M435" s="243"/>
      <c r="N435" s="244"/>
      <c r="O435" s="244"/>
      <c r="P435" s="244"/>
      <c r="Q435" s="244"/>
      <c r="R435" s="244"/>
      <c r="S435" s="244"/>
      <c r="T435" s="24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6" t="s">
        <v>166</v>
      </c>
      <c r="AU435" s="246" t="s">
        <v>88</v>
      </c>
      <c r="AV435" s="14" t="s">
        <v>88</v>
      </c>
      <c r="AW435" s="14" t="s">
        <v>39</v>
      </c>
      <c r="AX435" s="14" t="s">
        <v>78</v>
      </c>
      <c r="AY435" s="246" t="s">
        <v>156</v>
      </c>
    </row>
    <row r="436" s="15" customFormat="1">
      <c r="A436" s="15"/>
      <c r="B436" s="247"/>
      <c r="C436" s="248"/>
      <c r="D436" s="221" t="s">
        <v>166</v>
      </c>
      <c r="E436" s="249" t="s">
        <v>32</v>
      </c>
      <c r="F436" s="250" t="s">
        <v>189</v>
      </c>
      <c r="G436" s="248"/>
      <c r="H436" s="251">
        <v>14.440000000000001</v>
      </c>
      <c r="I436" s="252"/>
      <c r="J436" s="248"/>
      <c r="K436" s="248"/>
      <c r="L436" s="253"/>
      <c r="M436" s="254"/>
      <c r="N436" s="255"/>
      <c r="O436" s="255"/>
      <c r="P436" s="255"/>
      <c r="Q436" s="255"/>
      <c r="R436" s="255"/>
      <c r="S436" s="255"/>
      <c r="T436" s="256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7" t="s">
        <v>166</v>
      </c>
      <c r="AU436" s="257" t="s">
        <v>88</v>
      </c>
      <c r="AV436" s="15" t="s">
        <v>162</v>
      </c>
      <c r="AW436" s="15" t="s">
        <v>39</v>
      </c>
      <c r="AX436" s="15" t="s">
        <v>86</v>
      </c>
      <c r="AY436" s="257" t="s">
        <v>156</v>
      </c>
    </row>
    <row r="437" s="2" customFormat="1" ht="16.5" customHeight="1">
      <c r="A437" s="42"/>
      <c r="B437" s="43"/>
      <c r="C437" s="208" t="s">
        <v>650</v>
      </c>
      <c r="D437" s="208" t="s">
        <v>158</v>
      </c>
      <c r="E437" s="209" t="s">
        <v>651</v>
      </c>
      <c r="F437" s="210" t="s">
        <v>652</v>
      </c>
      <c r="G437" s="211" t="s">
        <v>181</v>
      </c>
      <c r="H437" s="212">
        <v>1.425</v>
      </c>
      <c r="I437" s="213"/>
      <c r="J437" s="214">
        <f>ROUND(I437*H437,2)</f>
        <v>0</v>
      </c>
      <c r="K437" s="210" t="s">
        <v>32</v>
      </c>
      <c r="L437" s="48"/>
      <c r="M437" s="215" t="s">
        <v>32</v>
      </c>
      <c r="N437" s="216" t="s">
        <v>49</v>
      </c>
      <c r="O437" s="88"/>
      <c r="P437" s="217">
        <f>O437*H437</f>
        <v>0</v>
      </c>
      <c r="Q437" s="217">
        <v>0</v>
      </c>
      <c r="R437" s="217">
        <f>Q437*H437</f>
        <v>0</v>
      </c>
      <c r="S437" s="217">
        <v>2.3999999999999999</v>
      </c>
      <c r="T437" s="218">
        <f>S437*H437</f>
        <v>3.4199999999999999</v>
      </c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R437" s="219" t="s">
        <v>162</v>
      </c>
      <c r="AT437" s="219" t="s">
        <v>158</v>
      </c>
      <c r="AU437" s="219" t="s">
        <v>88</v>
      </c>
      <c r="AY437" s="20" t="s">
        <v>156</v>
      </c>
      <c r="BE437" s="220">
        <f>IF(N437="základní",J437,0)</f>
        <v>0</v>
      </c>
      <c r="BF437" s="220">
        <f>IF(N437="snížená",J437,0)</f>
        <v>0</v>
      </c>
      <c r="BG437" s="220">
        <f>IF(N437="zákl. přenesená",J437,0)</f>
        <v>0</v>
      </c>
      <c r="BH437" s="220">
        <f>IF(N437="sníž. přenesená",J437,0)</f>
        <v>0</v>
      </c>
      <c r="BI437" s="220">
        <f>IF(N437="nulová",J437,0)</f>
        <v>0</v>
      </c>
      <c r="BJ437" s="20" t="s">
        <v>86</v>
      </c>
      <c r="BK437" s="220">
        <f>ROUND(I437*H437,2)</f>
        <v>0</v>
      </c>
      <c r="BL437" s="20" t="s">
        <v>162</v>
      </c>
      <c r="BM437" s="219" t="s">
        <v>653</v>
      </c>
    </row>
    <row r="438" s="2" customFormat="1">
      <c r="A438" s="42"/>
      <c r="B438" s="43"/>
      <c r="C438" s="44"/>
      <c r="D438" s="221" t="s">
        <v>164</v>
      </c>
      <c r="E438" s="44"/>
      <c r="F438" s="222" t="s">
        <v>654</v>
      </c>
      <c r="G438" s="44"/>
      <c r="H438" s="44"/>
      <c r="I438" s="223"/>
      <c r="J438" s="44"/>
      <c r="K438" s="44"/>
      <c r="L438" s="48"/>
      <c r="M438" s="224"/>
      <c r="N438" s="225"/>
      <c r="O438" s="88"/>
      <c r="P438" s="88"/>
      <c r="Q438" s="88"/>
      <c r="R438" s="88"/>
      <c r="S438" s="88"/>
      <c r="T438" s="89"/>
      <c r="U438" s="42"/>
      <c r="V438" s="42"/>
      <c r="W438" s="42"/>
      <c r="X438" s="42"/>
      <c r="Y438" s="42"/>
      <c r="Z438" s="42"/>
      <c r="AA438" s="42"/>
      <c r="AB438" s="42"/>
      <c r="AC438" s="42"/>
      <c r="AD438" s="42"/>
      <c r="AE438" s="42"/>
      <c r="AT438" s="20" t="s">
        <v>164</v>
      </c>
      <c r="AU438" s="20" t="s">
        <v>88</v>
      </c>
    </row>
    <row r="439" s="13" customFormat="1">
      <c r="A439" s="13"/>
      <c r="B439" s="226"/>
      <c r="C439" s="227"/>
      <c r="D439" s="221" t="s">
        <v>166</v>
      </c>
      <c r="E439" s="228" t="s">
        <v>32</v>
      </c>
      <c r="F439" s="229" t="s">
        <v>655</v>
      </c>
      <c r="G439" s="227"/>
      <c r="H439" s="228" t="s">
        <v>32</v>
      </c>
      <c r="I439" s="230"/>
      <c r="J439" s="227"/>
      <c r="K439" s="227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166</v>
      </c>
      <c r="AU439" s="235" t="s">
        <v>88</v>
      </c>
      <c r="AV439" s="13" t="s">
        <v>86</v>
      </c>
      <c r="AW439" s="13" t="s">
        <v>39</v>
      </c>
      <c r="AX439" s="13" t="s">
        <v>78</v>
      </c>
      <c r="AY439" s="235" t="s">
        <v>156</v>
      </c>
    </row>
    <row r="440" s="14" customFormat="1">
      <c r="A440" s="14"/>
      <c r="B440" s="236"/>
      <c r="C440" s="237"/>
      <c r="D440" s="221" t="s">
        <v>166</v>
      </c>
      <c r="E440" s="238" t="s">
        <v>32</v>
      </c>
      <c r="F440" s="239" t="s">
        <v>656</v>
      </c>
      <c r="G440" s="237"/>
      <c r="H440" s="240">
        <v>1.425</v>
      </c>
      <c r="I440" s="241"/>
      <c r="J440" s="237"/>
      <c r="K440" s="237"/>
      <c r="L440" s="242"/>
      <c r="M440" s="243"/>
      <c r="N440" s="244"/>
      <c r="O440" s="244"/>
      <c r="P440" s="244"/>
      <c r="Q440" s="244"/>
      <c r="R440" s="244"/>
      <c r="S440" s="244"/>
      <c r="T440" s="24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6" t="s">
        <v>166</v>
      </c>
      <c r="AU440" s="246" t="s">
        <v>88</v>
      </c>
      <c r="AV440" s="14" t="s">
        <v>88</v>
      </c>
      <c r="AW440" s="14" t="s">
        <v>39</v>
      </c>
      <c r="AX440" s="14" t="s">
        <v>86</v>
      </c>
      <c r="AY440" s="246" t="s">
        <v>156</v>
      </c>
    </row>
    <row r="441" s="2" customFormat="1" ht="21.75" customHeight="1">
      <c r="A441" s="42"/>
      <c r="B441" s="43"/>
      <c r="C441" s="208" t="s">
        <v>657</v>
      </c>
      <c r="D441" s="208" t="s">
        <v>158</v>
      </c>
      <c r="E441" s="209" t="s">
        <v>658</v>
      </c>
      <c r="F441" s="210" t="s">
        <v>659</v>
      </c>
      <c r="G441" s="211" t="s">
        <v>181</v>
      </c>
      <c r="H441" s="212">
        <v>27.329999999999998</v>
      </c>
      <c r="I441" s="213"/>
      <c r="J441" s="214">
        <f>ROUND(I441*H441,2)</f>
        <v>0</v>
      </c>
      <c r="K441" s="210" t="s">
        <v>32</v>
      </c>
      <c r="L441" s="48"/>
      <c r="M441" s="215" t="s">
        <v>32</v>
      </c>
      <c r="N441" s="216" t="s">
        <v>49</v>
      </c>
      <c r="O441" s="88"/>
      <c r="P441" s="217">
        <f>O441*H441</f>
        <v>0</v>
      </c>
      <c r="Q441" s="217">
        <v>0</v>
      </c>
      <c r="R441" s="217">
        <f>Q441*H441</f>
        <v>0</v>
      </c>
      <c r="S441" s="217">
        <v>2.2000000000000002</v>
      </c>
      <c r="T441" s="218">
        <f>S441*H441</f>
        <v>60.125999999999998</v>
      </c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  <c r="AR441" s="219" t="s">
        <v>162</v>
      </c>
      <c r="AT441" s="219" t="s">
        <v>158</v>
      </c>
      <c r="AU441" s="219" t="s">
        <v>88</v>
      </c>
      <c r="AY441" s="20" t="s">
        <v>156</v>
      </c>
      <c r="BE441" s="220">
        <f>IF(N441="základní",J441,0)</f>
        <v>0</v>
      </c>
      <c r="BF441" s="220">
        <f>IF(N441="snížená",J441,0)</f>
        <v>0</v>
      </c>
      <c r="BG441" s="220">
        <f>IF(N441="zákl. přenesená",J441,0)</f>
        <v>0</v>
      </c>
      <c r="BH441" s="220">
        <f>IF(N441="sníž. přenesená",J441,0)</f>
        <v>0</v>
      </c>
      <c r="BI441" s="220">
        <f>IF(N441="nulová",J441,0)</f>
        <v>0</v>
      </c>
      <c r="BJ441" s="20" t="s">
        <v>86</v>
      </c>
      <c r="BK441" s="220">
        <f>ROUND(I441*H441,2)</f>
        <v>0</v>
      </c>
      <c r="BL441" s="20" t="s">
        <v>162</v>
      </c>
      <c r="BM441" s="219" t="s">
        <v>660</v>
      </c>
    </row>
    <row r="442" s="2" customFormat="1">
      <c r="A442" s="42"/>
      <c r="B442" s="43"/>
      <c r="C442" s="44"/>
      <c r="D442" s="221" t="s">
        <v>164</v>
      </c>
      <c r="E442" s="44"/>
      <c r="F442" s="222" t="s">
        <v>661</v>
      </c>
      <c r="G442" s="44"/>
      <c r="H442" s="44"/>
      <c r="I442" s="223"/>
      <c r="J442" s="44"/>
      <c r="K442" s="44"/>
      <c r="L442" s="48"/>
      <c r="M442" s="224"/>
      <c r="N442" s="225"/>
      <c r="O442" s="88"/>
      <c r="P442" s="88"/>
      <c r="Q442" s="88"/>
      <c r="R442" s="88"/>
      <c r="S442" s="88"/>
      <c r="T442" s="89"/>
      <c r="U442" s="42"/>
      <c r="V442" s="42"/>
      <c r="W442" s="42"/>
      <c r="X442" s="42"/>
      <c r="Y442" s="42"/>
      <c r="Z442" s="42"/>
      <c r="AA442" s="42"/>
      <c r="AB442" s="42"/>
      <c r="AC442" s="42"/>
      <c r="AD442" s="42"/>
      <c r="AE442" s="42"/>
      <c r="AT442" s="20" t="s">
        <v>164</v>
      </c>
      <c r="AU442" s="20" t="s">
        <v>88</v>
      </c>
    </row>
    <row r="443" s="13" customFormat="1">
      <c r="A443" s="13"/>
      <c r="B443" s="226"/>
      <c r="C443" s="227"/>
      <c r="D443" s="221" t="s">
        <v>166</v>
      </c>
      <c r="E443" s="228" t="s">
        <v>32</v>
      </c>
      <c r="F443" s="229" t="s">
        <v>662</v>
      </c>
      <c r="G443" s="227"/>
      <c r="H443" s="228" t="s">
        <v>32</v>
      </c>
      <c r="I443" s="230"/>
      <c r="J443" s="227"/>
      <c r="K443" s="227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166</v>
      </c>
      <c r="AU443" s="235" t="s">
        <v>88</v>
      </c>
      <c r="AV443" s="13" t="s">
        <v>86</v>
      </c>
      <c r="AW443" s="13" t="s">
        <v>39</v>
      </c>
      <c r="AX443" s="13" t="s">
        <v>78</v>
      </c>
      <c r="AY443" s="235" t="s">
        <v>156</v>
      </c>
    </row>
    <row r="444" s="14" customFormat="1">
      <c r="A444" s="14"/>
      <c r="B444" s="236"/>
      <c r="C444" s="237"/>
      <c r="D444" s="221" t="s">
        <v>166</v>
      </c>
      <c r="E444" s="238" t="s">
        <v>32</v>
      </c>
      <c r="F444" s="239" t="s">
        <v>663</v>
      </c>
      <c r="G444" s="237"/>
      <c r="H444" s="240">
        <v>27.329999999999998</v>
      </c>
      <c r="I444" s="241"/>
      <c r="J444" s="237"/>
      <c r="K444" s="237"/>
      <c r="L444" s="242"/>
      <c r="M444" s="243"/>
      <c r="N444" s="244"/>
      <c r="O444" s="244"/>
      <c r="P444" s="244"/>
      <c r="Q444" s="244"/>
      <c r="R444" s="244"/>
      <c r="S444" s="244"/>
      <c r="T444" s="24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6" t="s">
        <v>166</v>
      </c>
      <c r="AU444" s="246" t="s">
        <v>88</v>
      </c>
      <c r="AV444" s="14" t="s">
        <v>88</v>
      </c>
      <c r="AW444" s="14" t="s">
        <v>39</v>
      </c>
      <c r="AX444" s="14" t="s">
        <v>86</v>
      </c>
      <c r="AY444" s="246" t="s">
        <v>156</v>
      </c>
    </row>
    <row r="445" s="2" customFormat="1" ht="16.5" customHeight="1">
      <c r="A445" s="42"/>
      <c r="B445" s="43"/>
      <c r="C445" s="208" t="s">
        <v>664</v>
      </c>
      <c r="D445" s="208" t="s">
        <v>158</v>
      </c>
      <c r="E445" s="209" t="s">
        <v>665</v>
      </c>
      <c r="F445" s="210" t="s">
        <v>666</v>
      </c>
      <c r="G445" s="211" t="s">
        <v>181</v>
      </c>
      <c r="H445" s="212">
        <v>1.425</v>
      </c>
      <c r="I445" s="213"/>
      <c r="J445" s="214">
        <f>ROUND(I445*H445,2)</f>
        <v>0</v>
      </c>
      <c r="K445" s="210" t="s">
        <v>32</v>
      </c>
      <c r="L445" s="48"/>
      <c r="M445" s="215" t="s">
        <v>32</v>
      </c>
      <c r="N445" s="216" t="s">
        <v>49</v>
      </c>
      <c r="O445" s="88"/>
      <c r="P445" s="217">
        <f>O445*H445</f>
        <v>0</v>
      </c>
      <c r="Q445" s="217">
        <v>0</v>
      </c>
      <c r="R445" s="217">
        <f>Q445*H445</f>
        <v>0</v>
      </c>
      <c r="S445" s="217">
        <v>2.2000000000000002</v>
      </c>
      <c r="T445" s="218">
        <f>S445*H445</f>
        <v>3.1350000000000002</v>
      </c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R445" s="219" t="s">
        <v>162</v>
      </c>
      <c r="AT445" s="219" t="s">
        <v>158</v>
      </c>
      <c r="AU445" s="219" t="s">
        <v>88</v>
      </c>
      <c r="AY445" s="20" t="s">
        <v>156</v>
      </c>
      <c r="BE445" s="220">
        <f>IF(N445="základní",J445,0)</f>
        <v>0</v>
      </c>
      <c r="BF445" s="220">
        <f>IF(N445="snížená",J445,0)</f>
        <v>0</v>
      </c>
      <c r="BG445" s="220">
        <f>IF(N445="zákl. přenesená",J445,0)</f>
        <v>0</v>
      </c>
      <c r="BH445" s="220">
        <f>IF(N445="sníž. přenesená",J445,0)</f>
        <v>0</v>
      </c>
      <c r="BI445" s="220">
        <f>IF(N445="nulová",J445,0)</f>
        <v>0</v>
      </c>
      <c r="BJ445" s="20" t="s">
        <v>86</v>
      </c>
      <c r="BK445" s="220">
        <f>ROUND(I445*H445,2)</f>
        <v>0</v>
      </c>
      <c r="BL445" s="20" t="s">
        <v>162</v>
      </c>
      <c r="BM445" s="219" t="s">
        <v>667</v>
      </c>
    </row>
    <row r="446" s="2" customFormat="1">
      <c r="A446" s="42"/>
      <c r="B446" s="43"/>
      <c r="C446" s="44"/>
      <c r="D446" s="221" t="s">
        <v>164</v>
      </c>
      <c r="E446" s="44"/>
      <c r="F446" s="222" t="s">
        <v>668</v>
      </c>
      <c r="G446" s="44"/>
      <c r="H446" s="44"/>
      <c r="I446" s="223"/>
      <c r="J446" s="44"/>
      <c r="K446" s="44"/>
      <c r="L446" s="48"/>
      <c r="M446" s="224"/>
      <c r="N446" s="225"/>
      <c r="O446" s="88"/>
      <c r="P446" s="88"/>
      <c r="Q446" s="88"/>
      <c r="R446" s="88"/>
      <c r="S446" s="88"/>
      <c r="T446" s="89"/>
      <c r="U446" s="42"/>
      <c r="V446" s="42"/>
      <c r="W446" s="42"/>
      <c r="X446" s="42"/>
      <c r="Y446" s="42"/>
      <c r="Z446" s="42"/>
      <c r="AA446" s="42"/>
      <c r="AB446" s="42"/>
      <c r="AC446" s="42"/>
      <c r="AD446" s="42"/>
      <c r="AE446" s="42"/>
      <c r="AT446" s="20" t="s">
        <v>164</v>
      </c>
      <c r="AU446" s="20" t="s">
        <v>88</v>
      </c>
    </row>
    <row r="447" s="13" customFormat="1">
      <c r="A447" s="13"/>
      <c r="B447" s="226"/>
      <c r="C447" s="227"/>
      <c r="D447" s="221" t="s">
        <v>166</v>
      </c>
      <c r="E447" s="228" t="s">
        <v>32</v>
      </c>
      <c r="F447" s="229" t="s">
        <v>669</v>
      </c>
      <c r="G447" s="227"/>
      <c r="H447" s="228" t="s">
        <v>32</v>
      </c>
      <c r="I447" s="230"/>
      <c r="J447" s="227"/>
      <c r="K447" s="227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166</v>
      </c>
      <c r="AU447" s="235" t="s">
        <v>88</v>
      </c>
      <c r="AV447" s="13" t="s">
        <v>86</v>
      </c>
      <c r="AW447" s="13" t="s">
        <v>39</v>
      </c>
      <c r="AX447" s="13" t="s">
        <v>78</v>
      </c>
      <c r="AY447" s="235" t="s">
        <v>156</v>
      </c>
    </row>
    <row r="448" s="14" customFormat="1">
      <c r="A448" s="14"/>
      <c r="B448" s="236"/>
      <c r="C448" s="237"/>
      <c r="D448" s="221" t="s">
        <v>166</v>
      </c>
      <c r="E448" s="238" t="s">
        <v>32</v>
      </c>
      <c r="F448" s="239" t="s">
        <v>670</v>
      </c>
      <c r="G448" s="237"/>
      <c r="H448" s="240">
        <v>1.425</v>
      </c>
      <c r="I448" s="241"/>
      <c r="J448" s="237"/>
      <c r="K448" s="237"/>
      <c r="L448" s="242"/>
      <c r="M448" s="243"/>
      <c r="N448" s="244"/>
      <c r="O448" s="244"/>
      <c r="P448" s="244"/>
      <c r="Q448" s="244"/>
      <c r="R448" s="244"/>
      <c r="S448" s="244"/>
      <c r="T448" s="24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6" t="s">
        <v>166</v>
      </c>
      <c r="AU448" s="246" t="s">
        <v>88</v>
      </c>
      <c r="AV448" s="14" t="s">
        <v>88</v>
      </c>
      <c r="AW448" s="14" t="s">
        <v>39</v>
      </c>
      <c r="AX448" s="14" t="s">
        <v>86</v>
      </c>
      <c r="AY448" s="246" t="s">
        <v>156</v>
      </c>
    </row>
    <row r="449" s="2" customFormat="1" ht="16.5" customHeight="1">
      <c r="A449" s="42"/>
      <c r="B449" s="43"/>
      <c r="C449" s="208" t="s">
        <v>671</v>
      </c>
      <c r="D449" s="208" t="s">
        <v>158</v>
      </c>
      <c r="E449" s="209" t="s">
        <v>672</v>
      </c>
      <c r="F449" s="210" t="s">
        <v>673</v>
      </c>
      <c r="G449" s="211" t="s">
        <v>161</v>
      </c>
      <c r="H449" s="212">
        <v>4.9249999999999998</v>
      </c>
      <c r="I449" s="213"/>
      <c r="J449" s="214">
        <f>ROUND(I449*H449,2)</f>
        <v>0</v>
      </c>
      <c r="K449" s="210" t="s">
        <v>32</v>
      </c>
      <c r="L449" s="48"/>
      <c r="M449" s="215" t="s">
        <v>32</v>
      </c>
      <c r="N449" s="216" t="s">
        <v>49</v>
      </c>
      <c r="O449" s="88"/>
      <c r="P449" s="217">
        <f>O449*H449</f>
        <v>0</v>
      </c>
      <c r="Q449" s="217">
        <v>0</v>
      </c>
      <c r="R449" s="217">
        <f>Q449*H449</f>
        <v>0</v>
      </c>
      <c r="S449" s="217">
        <v>0.075999999999999998</v>
      </c>
      <c r="T449" s="218">
        <f>S449*H449</f>
        <v>0.37429999999999997</v>
      </c>
      <c r="U449" s="42"/>
      <c r="V449" s="42"/>
      <c r="W449" s="42"/>
      <c r="X449" s="42"/>
      <c r="Y449" s="42"/>
      <c r="Z449" s="42"/>
      <c r="AA449" s="42"/>
      <c r="AB449" s="42"/>
      <c r="AC449" s="42"/>
      <c r="AD449" s="42"/>
      <c r="AE449" s="42"/>
      <c r="AR449" s="219" t="s">
        <v>162</v>
      </c>
      <c r="AT449" s="219" t="s">
        <v>158</v>
      </c>
      <c r="AU449" s="219" t="s">
        <v>88</v>
      </c>
      <c r="AY449" s="20" t="s">
        <v>156</v>
      </c>
      <c r="BE449" s="220">
        <f>IF(N449="základní",J449,0)</f>
        <v>0</v>
      </c>
      <c r="BF449" s="220">
        <f>IF(N449="snížená",J449,0)</f>
        <v>0</v>
      </c>
      <c r="BG449" s="220">
        <f>IF(N449="zákl. přenesená",J449,0)</f>
        <v>0</v>
      </c>
      <c r="BH449" s="220">
        <f>IF(N449="sníž. přenesená",J449,0)</f>
        <v>0</v>
      </c>
      <c r="BI449" s="220">
        <f>IF(N449="nulová",J449,0)</f>
        <v>0</v>
      </c>
      <c r="BJ449" s="20" t="s">
        <v>86</v>
      </c>
      <c r="BK449" s="220">
        <f>ROUND(I449*H449,2)</f>
        <v>0</v>
      </c>
      <c r="BL449" s="20" t="s">
        <v>162</v>
      </c>
      <c r="BM449" s="219" t="s">
        <v>674</v>
      </c>
    </row>
    <row r="450" s="2" customFormat="1">
      <c r="A450" s="42"/>
      <c r="B450" s="43"/>
      <c r="C450" s="44"/>
      <c r="D450" s="221" t="s">
        <v>164</v>
      </c>
      <c r="E450" s="44"/>
      <c r="F450" s="222" t="s">
        <v>675</v>
      </c>
      <c r="G450" s="44"/>
      <c r="H450" s="44"/>
      <c r="I450" s="223"/>
      <c r="J450" s="44"/>
      <c r="K450" s="44"/>
      <c r="L450" s="48"/>
      <c r="M450" s="224"/>
      <c r="N450" s="225"/>
      <c r="O450" s="88"/>
      <c r="P450" s="88"/>
      <c r="Q450" s="88"/>
      <c r="R450" s="88"/>
      <c r="S450" s="88"/>
      <c r="T450" s="89"/>
      <c r="U450" s="42"/>
      <c r="V450" s="42"/>
      <c r="W450" s="42"/>
      <c r="X450" s="42"/>
      <c r="Y450" s="42"/>
      <c r="Z450" s="42"/>
      <c r="AA450" s="42"/>
      <c r="AB450" s="42"/>
      <c r="AC450" s="42"/>
      <c r="AD450" s="42"/>
      <c r="AE450" s="42"/>
      <c r="AT450" s="20" t="s">
        <v>164</v>
      </c>
      <c r="AU450" s="20" t="s">
        <v>88</v>
      </c>
    </row>
    <row r="451" s="14" customFormat="1">
      <c r="A451" s="14"/>
      <c r="B451" s="236"/>
      <c r="C451" s="237"/>
      <c r="D451" s="221" t="s">
        <v>166</v>
      </c>
      <c r="E451" s="238" t="s">
        <v>32</v>
      </c>
      <c r="F451" s="239" t="s">
        <v>676</v>
      </c>
      <c r="G451" s="237"/>
      <c r="H451" s="240">
        <v>3.5459999999999998</v>
      </c>
      <c r="I451" s="241"/>
      <c r="J451" s="237"/>
      <c r="K451" s="237"/>
      <c r="L451" s="242"/>
      <c r="M451" s="243"/>
      <c r="N451" s="244"/>
      <c r="O451" s="244"/>
      <c r="P451" s="244"/>
      <c r="Q451" s="244"/>
      <c r="R451" s="244"/>
      <c r="S451" s="244"/>
      <c r="T451" s="245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6" t="s">
        <v>166</v>
      </c>
      <c r="AU451" s="246" t="s">
        <v>88</v>
      </c>
      <c r="AV451" s="14" t="s">
        <v>88</v>
      </c>
      <c r="AW451" s="14" t="s">
        <v>39</v>
      </c>
      <c r="AX451" s="14" t="s">
        <v>78</v>
      </c>
      <c r="AY451" s="246" t="s">
        <v>156</v>
      </c>
    </row>
    <row r="452" s="14" customFormat="1">
      <c r="A452" s="14"/>
      <c r="B452" s="236"/>
      <c r="C452" s="237"/>
      <c r="D452" s="221" t="s">
        <v>166</v>
      </c>
      <c r="E452" s="238" t="s">
        <v>32</v>
      </c>
      <c r="F452" s="239" t="s">
        <v>677</v>
      </c>
      <c r="G452" s="237"/>
      <c r="H452" s="240">
        <v>1.379</v>
      </c>
      <c r="I452" s="241"/>
      <c r="J452" s="237"/>
      <c r="K452" s="237"/>
      <c r="L452" s="242"/>
      <c r="M452" s="243"/>
      <c r="N452" s="244"/>
      <c r="O452" s="244"/>
      <c r="P452" s="244"/>
      <c r="Q452" s="244"/>
      <c r="R452" s="244"/>
      <c r="S452" s="244"/>
      <c r="T452" s="24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6" t="s">
        <v>166</v>
      </c>
      <c r="AU452" s="246" t="s">
        <v>88</v>
      </c>
      <c r="AV452" s="14" t="s">
        <v>88</v>
      </c>
      <c r="AW452" s="14" t="s">
        <v>39</v>
      </c>
      <c r="AX452" s="14" t="s">
        <v>78</v>
      </c>
      <c r="AY452" s="246" t="s">
        <v>156</v>
      </c>
    </row>
    <row r="453" s="15" customFormat="1">
      <c r="A453" s="15"/>
      <c r="B453" s="247"/>
      <c r="C453" s="248"/>
      <c r="D453" s="221" t="s">
        <v>166</v>
      </c>
      <c r="E453" s="249" t="s">
        <v>32</v>
      </c>
      <c r="F453" s="250" t="s">
        <v>189</v>
      </c>
      <c r="G453" s="248"/>
      <c r="H453" s="251">
        <v>4.9249999999999998</v>
      </c>
      <c r="I453" s="252"/>
      <c r="J453" s="248"/>
      <c r="K453" s="248"/>
      <c r="L453" s="253"/>
      <c r="M453" s="254"/>
      <c r="N453" s="255"/>
      <c r="O453" s="255"/>
      <c r="P453" s="255"/>
      <c r="Q453" s="255"/>
      <c r="R453" s="255"/>
      <c r="S453" s="255"/>
      <c r="T453" s="256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57" t="s">
        <v>166</v>
      </c>
      <c r="AU453" s="257" t="s">
        <v>88</v>
      </c>
      <c r="AV453" s="15" t="s">
        <v>162</v>
      </c>
      <c r="AW453" s="15" t="s">
        <v>39</v>
      </c>
      <c r="AX453" s="15" t="s">
        <v>86</v>
      </c>
      <c r="AY453" s="257" t="s">
        <v>156</v>
      </c>
    </row>
    <row r="454" s="2" customFormat="1" ht="16.5" customHeight="1">
      <c r="A454" s="42"/>
      <c r="B454" s="43"/>
      <c r="C454" s="208" t="s">
        <v>678</v>
      </c>
      <c r="D454" s="208" t="s">
        <v>158</v>
      </c>
      <c r="E454" s="209" t="s">
        <v>679</v>
      </c>
      <c r="F454" s="210" t="s">
        <v>680</v>
      </c>
      <c r="G454" s="211" t="s">
        <v>181</v>
      </c>
      <c r="H454" s="212">
        <v>0.76500000000000001</v>
      </c>
      <c r="I454" s="213"/>
      <c r="J454" s="214">
        <f>ROUND(I454*H454,2)</f>
        <v>0</v>
      </c>
      <c r="K454" s="210" t="s">
        <v>32</v>
      </c>
      <c r="L454" s="48"/>
      <c r="M454" s="215" t="s">
        <v>32</v>
      </c>
      <c r="N454" s="216" t="s">
        <v>49</v>
      </c>
      <c r="O454" s="88"/>
      <c r="P454" s="217">
        <f>O454*H454</f>
        <v>0</v>
      </c>
      <c r="Q454" s="217">
        <v>0</v>
      </c>
      <c r="R454" s="217">
        <f>Q454*H454</f>
        <v>0</v>
      </c>
      <c r="S454" s="217">
        <v>2.5</v>
      </c>
      <c r="T454" s="218">
        <f>S454*H454</f>
        <v>1.9125000000000001</v>
      </c>
      <c r="U454" s="42"/>
      <c r="V454" s="42"/>
      <c r="W454" s="42"/>
      <c r="X454" s="42"/>
      <c r="Y454" s="42"/>
      <c r="Z454" s="42"/>
      <c r="AA454" s="42"/>
      <c r="AB454" s="42"/>
      <c r="AC454" s="42"/>
      <c r="AD454" s="42"/>
      <c r="AE454" s="42"/>
      <c r="AR454" s="219" t="s">
        <v>162</v>
      </c>
      <c r="AT454" s="219" t="s">
        <v>158</v>
      </c>
      <c r="AU454" s="219" t="s">
        <v>88</v>
      </c>
      <c r="AY454" s="20" t="s">
        <v>156</v>
      </c>
      <c r="BE454" s="220">
        <f>IF(N454="základní",J454,0)</f>
        <v>0</v>
      </c>
      <c r="BF454" s="220">
        <f>IF(N454="snížená",J454,0)</f>
        <v>0</v>
      </c>
      <c r="BG454" s="220">
        <f>IF(N454="zákl. přenesená",J454,0)</f>
        <v>0</v>
      </c>
      <c r="BH454" s="220">
        <f>IF(N454="sníž. přenesená",J454,0)</f>
        <v>0</v>
      </c>
      <c r="BI454" s="220">
        <f>IF(N454="nulová",J454,0)</f>
        <v>0</v>
      </c>
      <c r="BJ454" s="20" t="s">
        <v>86</v>
      </c>
      <c r="BK454" s="220">
        <f>ROUND(I454*H454,2)</f>
        <v>0</v>
      </c>
      <c r="BL454" s="20" t="s">
        <v>162</v>
      </c>
      <c r="BM454" s="219" t="s">
        <v>681</v>
      </c>
    </row>
    <row r="455" s="2" customFormat="1">
      <c r="A455" s="42"/>
      <c r="B455" s="43"/>
      <c r="C455" s="44"/>
      <c r="D455" s="221" t="s">
        <v>164</v>
      </c>
      <c r="E455" s="44"/>
      <c r="F455" s="222" t="s">
        <v>682</v>
      </c>
      <c r="G455" s="44"/>
      <c r="H455" s="44"/>
      <c r="I455" s="223"/>
      <c r="J455" s="44"/>
      <c r="K455" s="44"/>
      <c r="L455" s="48"/>
      <c r="M455" s="224"/>
      <c r="N455" s="225"/>
      <c r="O455" s="88"/>
      <c r="P455" s="88"/>
      <c r="Q455" s="88"/>
      <c r="R455" s="88"/>
      <c r="S455" s="88"/>
      <c r="T455" s="89"/>
      <c r="U455" s="42"/>
      <c r="V455" s="42"/>
      <c r="W455" s="42"/>
      <c r="X455" s="42"/>
      <c r="Y455" s="42"/>
      <c r="Z455" s="42"/>
      <c r="AA455" s="42"/>
      <c r="AB455" s="42"/>
      <c r="AC455" s="42"/>
      <c r="AD455" s="42"/>
      <c r="AE455" s="42"/>
      <c r="AT455" s="20" t="s">
        <v>164</v>
      </c>
      <c r="AU455" s="20" t="s">
        <v>88</v>
      </c>
    </row>
    <row r="456" s="13" customFormat="1">
      <c r="A456" s="13"/>
      <c r="B456" s="226"/>
      <c r="C456" s="227"/>
      <c r="D456" s="221" t="s">
        <v>166</v>
      </c>
      <c r="E456" s="228" t="s">
        <v>32</v>
      </c>
      <c r="F456" s="229" t="s">
        <v>683</v>
      </c>
      <c r="G456" s="227"/>
      <c r="H456" s="228" t="s">
        <v>32</v>
      </c>
      <c r="I456" s="230"/>
      <c r="J456" s="227"/>
      <c r="K456" s="227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166</v>
      </c>
      <c r="AU456" s="235" t="s">
        <v>88</v>
      </c>
      <c r="AV456" s="13" t="s">
        <v>86</v>
      </c>
      <c r="AW456" s="13" t="s">
        <v>39</v>
      </c>
      <c r="AX456" s="13" t="s">
        <v>78</v>
      </c>
      <c r="AY456" s="235" t="s">
        <v>156</v>
      </c>
    </row>
    <row r="457" s="14" customFormat="1">
      <c r="A457" s="14"/>
      <c r="B457" s="236"/>
      <c r="C457" s="237"/>
      <c r="D457" s="221" t="s">
        <v>166</v>
      </c>
      <c r="E457" s="238" t="s">
        <v>32</v>
      </c>
      <c r="F457" s="239" t="s">
        <v>684</v>
      </c>
      <c r="G457" s="237"/>
      <c r="H457" s="240">
        <v>0.76500000000000001</v>
      </c>
      <c r="I457" s="241"/>
      <c r="J457" s="237"/>
      <c r="K457" s="237"/>
      <c r="L457" s="242"/>
      <c r="M457" s="243"/>
      <c r="N457" s="244"/>
      <c r="O457" s="244"/>
      <c r="P457" s="244"/>
      <c r="Q457" s="244"/>
      <c r="R457" s="244"/>
      <c r="S457" s="244"/>
      <c r="T457" s="24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6" t="s">
        <v>166</v>
      </c>
      <c r="AU457" s="246" t="s">
        <v>88</v>
      </c>
      <c r="AV457" s="14" t="s">
        <v>88</v>
      </c>
      <c r="AW457" s="14" t="s">
        <v>39</v>
      </c>
      <c r="AX457" s="14" t="s">
        <v>86</v>
      </c>
      <c r="AY457" s="246" t="s">
        <v>156</v>
      </c>
    </row>
    <row r="458" s="2" customFormat="1" ht="16.5" customHeight="1">
      <c r="A458" s="42"/>
      <c r="B458" s="43"/>
      <c r="C458" s="208" t="s">
        <v>685</v>
      </c>
      <c r="D458" s="208" t="s">
        <v>158</v>
      </c>
      <c r="E458" s="209" t="s">
        <v>686</v>
      </c>
      <c r="F458" s="210" t="s">
        <v>687</v>
      </c>
      <c r="G458" s="211" t="s">
        <v>181</v>
      </c>
      <c r="H458" s="212">
        <v>2.0950000000000002</v>
      </c>
      <c r="I458" s="213"/>
      <c r="J458" s="214">
        <f>ROUND(I458*H458,2)</f>
        <v>0</v>
      </c>
      <c r="K458" s="210" t="s">
        <v>32</v>
      </c>
      <c r="L458" s="48"/>
      <c r="M458" s="215" t="s">
        <v>32</v>
      </c>
      <c r="N458" s="216" t="s">
        <v>49</v>
      </c>
      <c r="O458" s="88"/>
      <c r="P458" s="217">
        <f>O458*H458</f>
        <v>0</v>
      </c>
      <c r="Q458" s="217">
        <v>0</v>
      </c>
      <c r="R458" s="217">
        <f>Q458*H458</f>
        <v>0</v>
      </c>
      <c r="S458" s="217">
        <v>2.5</v>
      </c>
      <c r="T458" s="218">
        <f>S458*H458</f>
        <v>5.2375000000000007</v>
      </c>
      <c r="U458" s="42"/>
      <c r="V458" s="42"/>
      <c r="W458" s="42"/>
      <c r="X458" s="42"/>
      <c r="Y458" s="42"/>
      <c r="Z458" s="42"/>
      <c r="AA458" s="42"/>
      <c r="AB458" s="42"/>
      <c r="AC458" s="42"/>
      <c r="AD458" s="42"/>
      <c r="AE458" s="42"/>
      <c r="AR458" s="219" t="s">
        <v>162</v>
      </c>
      <c r="AT458" s="219" t="s">
        <v>158</v>
      </c>
      <c r="AU458" s="219" t="s">
        <v>88</v>
      </c>
      <c r="AY458" s="20" t="s">
        <v>156</v>
      </c>
      <c r="BE458" s="220">
        <f>IF(N458="základní",J458,0)</f>
        <v>0</v>
      </c>
      <c r="BF458" s="220">
        <f>IF(N458="snížená",J458,0)</f>
        <v>0</v>
      </c>
      <c r="BG458" s="220">
        <f>IF(N458="zákl. přenesená",J458,0)</f>
        <v>0</v>
      </c>
      <c r="BH458" s="220">
        <f>IF(N458="sníž. přenesená",J458,0)</f>
        <v>0</v>
      </c>
      <c r="BI458" s="220">
        <f>IF(N458="nulová",J458,0)</f>
        <v>0</v>
      </c>
      <c r="BJ458" s="20" t="s">
        <v>86</v>
      </c>
      <c r="BK458" s="220">
        <f>ROUND(I458*H458,2)</f>
        <v>0</v>
      </c>
      <c r="BL458" s="20" t="s">
        <v>162</v>
      </c>
      <c r="BM458" s="219" t="s">
        <v>688</v>
      </c>
    </row>
    <row r="459" s="2" customFormat="1">
      <c r="A459" s="42"/>
      <c r="B459" s="43"/>
      <c r="C459" s="44"/>
      <c r="D459" s="221" t="s">
        <v>164</v>
      </c>
      <c r="E459" s="44"/>
      <c r="F459" s="222" t="s">
        <v>689</v>
      </c>
      <c r="G459" s="44"/>
      <c r="H459" s="44"/>
      <c r="I459" s="223"/>
      <c r="J459" s="44"/>
      <c r="K459" s="44"/>
      <c r="L459" s="48"/>
      <c r="M459" s="224"/>
      <c r="N459" s="225"/>
      <c r="O459" s="88"/>
      <c r="P459" s="88"/>
      <c r="Q459" s="88"/>
      <c r="R459" s="88"/>
      <c r="S459" s="88"/>
      <c r="T459" s="89"/>
      <c r="U459" s="42"/>
      <c r="V459" s="42"/>
      <c r="W459" s="42"/>
      <c r="X459" s="42"/>
      <c r="Y459" s="42"/>
      <c r="Z459" s="42"/>
      <c r="AA459" s="42"/>
      <c r="AB459" s="42"/>
      <c r="AC459" s="42"/>
      <c r="AD459" s="42"/>
      <c r="AE459" s="42"/>
      <c r="AT459" s="20" t="s">
        <v>164</v>
      </c>
      <c r="AU459" s="20" t="s">
        <v>88</v>
      </c>
    </row>
    <row r="460" s="13" customFormat="1">
      <c r="A460" s="13"/>
      <c r="B460" s="226"/>
      <c r="C460" s="227"/>
      <c r="D460" s="221" t="s">
        <v>166</v>
      </c>
      <c r="E460" s="228" t="s">
        <v>32</v>
      </c>
      <c r="F460" s="229" t="s">
        <v>683</v>
      </c>
      <c r="G460" s="227"/>
      <c r="H460" s="228" t="s">
        <v>32</v>
      </c>
      <c r="I460" s="230"/>
      <c r="J460" s="227"/>
      <c r="K460" s="227"/>
      <c r="L460" s="231"/>
      <c r="M460" s="232"/>
      <c r="N460" s="233"/>
      <c r="O460" s="233"/>
      <c r="P460" s="233"/>
      <c r="Q460" s="233"/>
      <c r="R460" s="233"/>
      <c r="S460" s="233"/>
      <c r="T460" s="23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5" t="s">
        <v>166</v>
      </c>
      <c r="AU460" s="235" t="s">
        <v>88</v>
      </c>
      <c r="AV460" s="13" t="s">
        <v>86</v>
      </c>
      <c r="AW460" s="13" t="s">
        <v>39</v>
      </c>
      <c r="AX460" s="13" t="s">
        <v>78</v>
      </c>
      <c r="AY460" s="235" t="s">
        <v>156</v>
      </c>
    </row>
    <row r="461" s="14" customFormat="1">
      <c r="A461" s="14"/>
      <c r="B461" s="236"/>
      <c r="C461" s="237"/>
      <c r="D461" s="221" t="s">
        <v>166</v>
      </c>
      <c r="E461" s="238" t="s">
        <v>32</v>
      </c>
      <c r="F461" s="239" t="s">
        <v>690</v>
      </c>
      <c r="G461" s="237"/>
      <c r="H461" s="240">
        <v>0.93500000000000005</v>
      </c>
      <c r="I461" s="241"/>
      <c r="J461" s="237"/>
      <c r="K461" s="237"/>
      <c r="L461" s="242"/>
      <c r="M461" s="243"/>
      <c r="N461" s="244"/>
      <c r="O461" s="244"/>
      <c r="P461" s="244"/>
      <c r="Q461" s="244"/>
      <c r="R461" s="244"/>
      <c r="S461" s="244"/>
      <c r="T461" s="24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6" t="s">
        <v>166</v>
      </c>
      <c r="AU461" s="246" t="s">
        <v>88</v>
      </c>
      <c r="AV461" s="14" t="s">
        <v>88</v>
      </c>
      <c r="AW461" s="14" t="s">
        <v>39</v>
      </c>
      <c r="AX461" s="14" t="s">
        <v>78</v>
      </c>
      <c r="AY461" s="246" t="s">
        <v>156</v>
      </c>
    </row>
    <row r="462" s="14" customFormat="1">
      <c r="A462" s="14"/>
      <c r="B462" s="236"/>
      <c r="C462" s="237"/>
      <c r="D462" s="221" t="s">
        <v>166</v>
      </c>
      <c r="E462" s="238" t="s">
        <v>32</v>
      </c>
      <c r="F462" s="239" t="s">
        <v>691</v>
      </c>
      <c r="G462" s="237"/>
      <c r="H462" s="240">
        <v>1.1599999999999999</v>
      </c>
      <c r="I462" s="241"/>
      <c r="J462" s="237"/>
      <c r="K462" s="237"/>
      <c r="L462" s="242"/>
      <c r="M462" s="243"/>
      <c r="N462" s="244"/>
      <c r="O462" s="244"/>
      <c r="P462" s="244"/>
      <c r="Q462" s="244"/>
      <c r="R462" s="244"/>
      <c r="S462" s="244"/>
      <c r="T462" s="245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6" t="s">
        <v>166</v>
      </c>
      <c r="AU462" s="246" t="s">
        <v>88</v>
      </c>
      <c r="AV462" s="14" t="s">
        <v>88</v>
      </c>
      <c r="AW462" s="14" t="s">
        <v>39</v>
      </c>
      <c r="AX462" s="14" t="s">
        <v>78</v>
      </c>
      <c r="AY462" s="246" t="s">
        <v>156</v>
      </c>
    </row>
    <row r="463" s="15" customFormat="1">
      <c r="A463" s="15"/>
      <c r="B463" s="247"/>
      <c r="C463" s="248"/>
      <c r="D463" s="221" t="s">
        <v>166</v>
      </c>
      <c r="E463" s="249" t="s">
        <v>32</v>
      </c>
      <c r="F463" s="250" t="s">
        <v>189</v>
      </c>
      <c r="G463" s="248"/>
      <c r="H463" s="251">
        <v>2.0949999999999998</v>
      </c>
      <c r="I463" s="252"/>
      <c r="J463" s="248"/>
      <c r="K463" s="248"/>
      <c r="L463" s="253"/>
      <c r="M463" s="254"/>
      <c r="N463" s="255"/>
      <c r="O463" s="255"/>
      <c r="P463" s="255"/>
      <c r="Q463" s="255"/>
      <c r="R463" s="255"/>
      <c r="S463" s="255"/>
      <c r="T463" s="256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7" t="s">
        <v>166</v>
      </c>
      <c r="AU463" s="257" t="s">
        <v>88</v>
      </c>
      <c r="AV463" s="15" t="s">
        <v>162</v>
      </c>
      <c r="AW463" s="15" t="s">
        <v>39</v>
      </c>
      <c r="AX463" s="15" t="s">
        <v>86</v>
      </c>
      <c r="AY463" s="257" t="s">
        <v>156</v>
      </c>
    </row>
    <row r="464" s="2" customFormat="1" ht="16.5" customHeight="1">
      <c r="A464" s="42"/>
      <c r="B464" s="43"/>
      <c r="C464" s="208" t="s">
        <v>692</v>
      </c>
      <c r="D464" s="208" t="s">
        <v>158</v>
      </c>
      <c r="E464" s="209" t="s">
        <v>693</v>
      </c>
      <c r="F464" s="210" t="s">
        <v>694</v>
      </c>
      <c r="G464" s="211" t="s">
        <v>181</v>
      </c>
      <c r="H464" s="212">
        <v>1.026</v>
      </c>
      <c r="I464" s="213"/>
      <c r="J464" s="214">
        <f>ROUND(I464*H464,2)</f>
        <v>0</v>
      </c>
      <c r="K464" s="210" t="s">
        <v>32</v>
      </c>
      <c r="L464" s="48"/>
      <c r="M464" s="215" t="s">
        <v>32</v>
      </c>
      <c r="N464" s="216" t="s">
        <v>49</v>
      </c>
      <c r="O464" s="88"/>
      <c r="P464" s="217">
        <f>O464*H464</f>
        <v>0</v>
      </c>
      <c r="Q464" s="217">
        <v>0</v>
      </c>
      <c r="R464" s="217">
        <f>Q464*H464</f>
        <v>0</v>
      </c>
      <c r="S464" s="217">
        <v>1.95</v>
      </c>
      <c r="T464" s="218">
        <f>S464*H464</f>
        <v>2.0007000000000001</v>
      </c>
      <c r="U464" s="42"/>
      <c r="V464" s="42"/>
      <c r="W464" s="42"/>
      <c r="X464" s="42"/>
      <c r="Y464" s="42"/>
      <c r="Z464" s="42"/>
      <c r="AA464" s="42"/>
      <c r="AB464" s="42"/>
      <c r="AC464" s="42"/>
      <c r="AD464" s="42"/>
      <c r="AE464" s="42"/>
      <c r="AR464" s="219" t="s">
        <v>162</v>
      </c>
      <c r="AT464" s="219" t="s">
        <v>158</v>
      </c>
      <c r="AU464" s="219" t="s">
        <v>88</v>
      </c>
      <c r="AY464" s="20" t="s">
        <v>156</v>
      </c>
      <c r="BE464" s="220">
        <f>IF(N464="základní",J464,0)</f>
        <v>0</v>
      </c>
      <c r="BF464" s="220">
        <f>IF(N464="snížená",J464,0)</f>
        <v>0</v>
      </c>
      <c r="BG464" s="220">
        <f>IF(N464="zákl. přenesená",J464,0)</f>
        <v>0</v>
      </c>
      <c r="BH464" s="220">
        <f>IF(N464="sníž. přenesená",J464,0)</f>
        <v>0</v>
      </c>
      <c r="BI464" s="220">
        <f>IF(N464="nulová",J464,0)</f>
        <v>0</v>
      </c>
      <c r="BJ464" s="20" t="s">
        <v>86</v>
      </c>
      <c r="BK464" s="220">
        <f>ROUND(I464*H464,2)</f>
        <v>0</v>
      </c>
      <c r="BL464" s="20" t="s">
        <v>162</v>
      </c>
      <c r="BM464" s="219" t="s">
        <v>695</v>
      </c>
    </row>
    <row r="465" s="2" customFormat="1">
      <c r="A465" s="42"/>
      <c r="B465" s="43"/>
      <c r="C465" s="44"/>
      <c r="D465" s="221" t="s">
        <v>164</v>
      </c>
      <c r="E465" s="44"/>
      <c r="F465" s="222" t="s">
        <v>696</v>
      </c>
      <c r="G465" s="44"/>
      <c r="H465" s="44"/>
      <c r="I465" s="223"/>
      <c r="J465" s="44"/>
      <c r="K465" s="44"/>
      <c r="L465" s="48"/>
      <c r="M465" s="224"/>
      <c r="N465" s="225"/>
      <c r="O465" s="88"/>
      <c r="P465" s="88"/>
      <c r="Q465" s="88"/>
      <c r="R465" s="88"/>
      <c r="S465" s="88"/>
      <c r="T465" s="89"/>
      <c r="U465" s="42"/>
      <c r="V465" s="42"/>
      <c r="W465" s="42"/>
      <c r="X465" s="42"/>
      <c r="Y465" s="42"/>
      <c r="Z465" s="42"/>
      <c r="AA465" s="42"/>
      <c r="AB465" s="42"/>
      <c r="AC465" s="42"/>
      <c r="AD465" s="42"/>
      <c r="AE465" s="42"/>
      <c r="AT465" s="20" t="s">
        <v>164</v>
      </c>
      <c r="AU465" s="20" t="s">
        <v>88</v>
      </c>
    </row>
    <row r="466" s="13" customFormat="1">
      <c r="A466" s="13"/>
      <c r="B466" s="226"/>
      <c r="C466" s="227"/>
      <c r="D466" s="221" t="s">
        <v>166</v>
      </c>
      <c r="E466" s="228" t="s">
        <v>32</v>
      </c>
      <c r="F466" s="229" t="s">
        <v>697</v>
      </c>
      <c r="G466" s="227"/>
      <c r="H466" s="228" t="s">
        <v>32</v>
      </c>
      <c r="I466" s="230"/>
      <c r="J466" s="227"/>
      <c r="K466" s="227"/>
      <c r="L466" s="231"/>
      <c r="M466" s="232"/>
      <c r="N466" s="233"/>
      <c r="O466" s="233"/>
      <c r="P466" s="233"/>
      <c r="Q466" s="233"/>
      <c r="R466" s="233"/>
      <c r="S466" s="233"/>
      <c r="T466" s="23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5" t="s">
        <v>166</v>
      </c>
      <c r="AU466" s="235" t="s">
        <v>88</v>
      </c>
      <c r="AV466" s="13" t="s">
        <v>86</v>
      </c>
      <c r="AW466" s="13" t="s">
        <v>39</v>
      </c>
      <c r="AX466" s="13" t="s">
        <v>78</v>
      </c>
      <c r="AY466" s="235" t="s">
        <v>156</v>
      </c>
    </row>
    <row r="467" s="14" customFormat="1">
      <c r="A467" s="14"/>
      <c r="B467" s="236"/>
      <c r="C467" s="237"/>
      <c r="D467" s="221" t="s">
        <v>166</v>
      </c>
      <c r="E467" s="238" t="s">
        <v>32</v>
      </c>
      <c r="F467" s="239" t="s">
        <v>698</v>
      </c>
      <c r="G467" s="237"/>
      <c r="H467" s="240">
        <v>1.026</v>
      </c>
      <c r="I467" s="241"/>
      <c r="J467" s="237"/>
      <c r="K467" s="237"/>
      <c r="L467" s="242"/>
      <c r="M467" s="243"/>
      <c r="N467" s="244"/>
      <c r="O467" s="244"/>
      <c r="P467" s="244"/>
      <c r="Q467" s="244"/>
      <c r="R467" s="244"/>
      <c r="S467" s="244"/>
      <c r="T467" s="24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6" t="s">
        <v>166</v>
      </c>
      <c r="AU467" s="246" t="s">
        <v>88</v>
      </c>
      <c r="AV467" s="14" t="s">
        <v>88</v>
      </c>
      <c r="AW467" s="14" t="s">
        <v>39</v>
      </c>
      <c r="AX467" s="14" t="s">
        <v>86</v>
      </c>
      <c r="AY467" s="246" t="s">
        <v>156</v>
      </c>
    </row>
    <row r="468" s="2" customFormat="1" ht="16.5" customHeight="1">
      <c r="A468" s="42"/>
      <c r="B468" s="43"/>
      <c r="C468" s="208" t="s">
        <v>699</v>
      </c>
      <c r="D468" s="208" t="s">
        <v>158</v>
      </c>
      <c r="E468" s="209" t="s">
        <v>700</v>
      </c>
      <c r="F468" s="210" t="s">
        <v>701</v>
      </c>
      <c r="G468" s="211" t="s">
        <v>242</v>
      </c>
      <c r="H468" s="212">
        <v>5.9000000000000004</v>
      </c>
      <c r="I468" s="213"/>
      <c r="J468" s="214">
        <f>ROUND(I468*H468,2)</f>
        <v>0</v>
      </c>
      <c r="K468" s="210" t="s">
        <v>32</v>
      </c>
      <c r="L468" s="48"/>
      <c r="M468" s="215" t="s">
        <v>32</v>
      </c>
      <c r="N468" s="216" t="s">
        <v>49</v>
      </c>
      <c r="O468" s="88"/>
      <c r="P468" s="217">
        <f>O468*H468</f>
        <v>0</v>
      </c>
      <c r="Q468" s="217">
        <v>0.0012800000000000001</v>
      </c>
      <c r="R468" s="217">
        <f>Q468*H468</f>
        <v>0.0075520000000000014</v>
      </c>
      <c r="S468" s="217">
        <v>0.021000000000000001</v>
      </c>
      <c r="T468" s="218">
        <f>S468*H468</f>
        <v>0.12390000000000001</v>
      </c>
      <c r="U468" s="42"/>
      <c r="V468" s="42"/>
      <c r="W468" s="42"/>
      <c r="X468" s="42"/>
      <c r="Y468" s="42"/>
      <c r="Z468" s="42"/>
      <c r="AA468" s="42"/>
      <c r="AB468" s="42"/>
      <c r="AC468" s="42"/>
      <c r="AD468" s="42"/>
      <c r="AE468" s="42"/>
      <c r="AR468" s="219" t="s">
        <v>162</v>
      </c>
      <c r="AT468" s="219" t="s">
        <v>158</v>
      </c>
      <c r="AU468" s="219" t="s">
        <v>88</v>
      </c>
      <c r="AY468" s="20" t="s">
        <v>156</v>
      </c>
      <c r="BE468" s="220">
        <f>IF(N468="základní",J468,0)</f>
        <v>0</v>
      </c>
      <c r="BF468" s="220">
        <f>IF(N468="snížená",J468,0)</f>
        <v>0</v>
      </c>
      <c r="BG468" s="220">
        <f>IF(N468="zákl. přenesená",J468,0)</f>
        <v>0</v>
      </c>
      <c r="BH468" s="220">
        <f>IF(N468="sníž. přenesená",J468,0)</f>
        <v>0</v>
      </c>
      <c r="BI468" s="220">
        <f>IF(N468="nulová",J468,0)</f>
        <v>0</v>
      </c>
      <c r="BJ468" s="20" t="s">
        <v>86</v>
      </c>
      <c r="BK468" s="220">
        <f>ROUND(I468*H468,2)</f>
        <v>0</v>
      </c>
      <c r="BL468" s="20" t="s">
        <v>162</v>
      </c>
      <c r="BM468" s="219" t="s">
        <v>702</v>
      </c>
    </row>
    <row r="469" s="2" customFormat="1">
      <c r="A469" s="42"/>
      <c r="B469" s="43"/>
      <c r="C469" s="44"/>
      <c r="D469" s="221" t="s">
        <v>164</v>
      </c>
      <c r="E469" s="44"/>
      <c r="F469" s="222" t="s">
        <v>703</v>
      </c>
      <c r="G469" s="44"/>
      <c r="H469" s="44"/>
      <c r="I469" s="223"/>
      <c r="J469" s="44"/>
      <c r="K469" s="44"/>
      <c r="L469" s="48"/>
      <c r="M469" s="224"/>
      <c r="N469" s="225"/>
      <c r="O469" s="88"/>
      <c r="P469" s="88"/>
      <c r="Q469" s="88"/>
      <c r="R469" s="88"/>
      <c r="S469" s="88"/>
      <c r="T469" s="89"/>
      <c r="U469" s="42"/>
      <c r="V469" s="42"/>
      <c r="W469" s="42"/>
      <c r="X469" s="42"/>
      <c r="Y469" s="42"/>
      <c r="Z469" s="42"/>
      <c r="AA469" s="42"/>
      <c r="AB469" s="42"/>
      <c r="AC469" s="42"/>
      <c r="AD469" s="42"/>
      <c r="AE469" s="42"/>
      <c r="AT469" s="20" t="s">
        <v>164</v>
      </c>
      <c r="AU469" s="20" t="s">
        <v>88</v>
      </c>
    </row>
    <row r="470" s="13" customFormat="1">
      <c r="A470" s="13"/>
      <c r="B470" s="226"/>
      <c r="C470" s="227"/>
      <c r="D470" s="221" t="s">
        <v>166</v>
      </c>
      <c r="E470" s="228" t="s">
        <v>32</v>
      </c>
      <c r="F470" s="229" t="s">
        <v>704</v>
      </c>
      <c r="G470" s="227"/>
      <c r="H470" s="228" t="s">
        <v>32</v>
      </c>
      <c r="I470" s="230"/>
      <c r="J470" s="227"/>
      <c r="K470" s="227"/>
      <c r="L470" s="231"/>
      <c r="M470" s="232"/>
      <c r="N470" s="233"/>
      <c r="O470" s="233"/>
      <c r="P470" s="233"/>
      <c r="Q470" s="233"/>
      <c r="R470" s="233"/>
      <c r="S470" s="233"/>
      <c r="T470" s="23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5" t="s">
        <v>166</v>
      </c>
      <c r="AU470" s="235" t="s">
        <v>88</v>
      </c>
      <c r="AV470" s="13" t="s">
        <v>86</v>
      </c>
      <c r="AW470" s="13" t="s">
        <v>39</v>
      </c>
      <c r="AX470" s="13" t="s">
        <v>78</v>
      </c>
      <c r="AY470" s="235" t="s">
        <v>156</v>
      </c>
    </row>
    <row r="471" s="14" customFormat="1">
      <c r="A471" s="14"/>
      <c r="B471" s="236"/>
      <c r="C471" s="237"/>
      <c r="D471" s="221" t="s">
        <v>166</v>
      </c>
      <c r="E471" s="238" t="s">
        <v>32</v>
      </c>
      <c r="F471" s="239" t="s">
        <v>705</v>
      </c>
      <c r="G471" s="237"/>
      <c r="H471" s="240">
        <v>4</v>
      </c>
      <c r="I471" s="241"/>
      <c r="J471" s="237"/>
      <c r="K471" s="237"/>
      <c r="L471" s="242"/>
      <c r="M471" s="243"/>
      <c r="N471" s="244"/>
      <c r="O471" s="244"/>
      <c r="P471" s="244"/>
      <c r="Q471" s="244"/>
      <c r="R471" s="244"/>
      <c r="S471" s="244"/>
      <c r="T471" s="245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6" t="s">
        <v>166</v>
      </c>
      <c r="AU471" s="246" t="s">
        <v>88</v>
      </c>
      <c r="AV471" s="14" t="s">
        <v>88</v>
      </c>
      <c r="AW471" s="14" t="s">
        <v>39</v>
      </c>
      <c r="AX471" s="14" t="s">
        <v>78</v>
      </c>
      <c r="AY471" s="246" t="s">
        <v>156</v>
      </c>
    </row>
    <row r="472" s="13" customFormat="1">
      <c r="A472" s="13"/>
      <c r="B472" s="226"/>
      <c r="C472" s="227"/>
      <c r="D472" s="221" t="s">
        <v>166</v>
      </c>
      <c r="E472" s="228" t="s">
        <v>32</v>
      </c>
      <c r="F472" s="229" t="s">
        <v>706</v>
      </c>
      <c r="G472" s="227"/>
      <c r="H472" s="228" t="s">
        <v>32</v>
      </c>
      <c r="I472" s="230"/>
      <c r="J472" s="227"/>
      <c r="K472" s="227"/>
      <c r="L472" s="231"/>
      <c r="M472" s="232"/>
      <c r="N472" s="233"/>
      <c r="O472" s="233"/>
      <c r="P472" s="233"/>
      <c r="Q472" s="233"/>
      <c r="R472" s="233"/>
      <c r="S472" s="233"/>
      <c r="T472" s="23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5" t="s">
        <v>166</v>
      </c>
      <c r="AU472" s="235" t="s">
        <v>88</v>
      </c>
      <c r="AV472" s="13" t="s">
        <v>86</v>
      </c>
      <c r="AW472" s="13" t="s">
        <v>39</v>
      </c>
      <c r="AX472" s="13" t="s">
        <v>78</v>
      </c>
      <c r="AY472" s="235" t="s">
        <v>156</v>
      </c>
    </row>
    <row r="473" s="14" customFormat="1">
      <c r="A473" s="14"/>
      <c r="B473" s="236"/>
      <c r="C473" s="237"/>
      <c r="D473" s="221" t="s">
        <v>166</v>
      </c>
      <c r="E473" s="238" t="s">
        <v>32</v>
      </c>
      <c r="F473" s="239" t="s">
        <v>707</v>
      </c>
      <c r="G473" s="237"/>
      <c r="H473" s="240">
        <v>1.8999999999999999</v>
      </c>
      <c r="I473" s="241"/>
      <c r="J473" s="237"/>
      <c r="K473" s="237"/>
      <c r="L473" s="242"/>
      <c r="M473" s="243"/>
      <c r="N473" s="244"/>
      <c r="O473" s="244"/>
      <c r="P473" s="244"/>
      <c r="Q473" s="244"/>
      <c r="R473" s="244"/>
      <c r="S473" s="244"/>
      <c r="T473" s="24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6" t="s">
        <v>166</v>
      </c>
      <c r="AU473" s="246" t="s">
        <v>88</v>
      </c>
      <c r="AV473" s="14" t="s">
        <v>88</v>
      </c>
      <c r="AW473" s="14" t="s">
        <v>39</v>
      </c>
      <c r="AX473" s="14" t="s">
        <v>78</v>
      </c>
      <c r="AY473" s="246" t="s">
        <v>156</v>
      </c>
    </row>
    <row r="474" s="15" customFormat="1">
      <c r="A474" s="15"/>
      <c r="B474" s="247"/>
      <c r="C474" s="248"/>
      <c r="D474" s="221" t="s">
        <v>166</v>
      </c>
      <c r="E474" s="249" t="s">
        <v>32</v>
      </c>
      <c r="F474" s="250" t="s">
        <v>189</v>
      </c>
      <c r="G474" s="248"/>
      <c r="H474" s="251">
        <v>5.9000000000000004</v>
      </c>
      <c r="I474" s="252"/>
      <c r="J474" s="248"/>
      <c r="K474" s="248"/>
      <c r="L474" s="253"/>
      <c r="M474" s="254"/>
      <c r="N474" s="255"/>
      <c r="O474" s="255"/>
      <c r="P474" s="255"/>
      <c r="Q474" s="255"/>
      <c r="R474" s="255"/>
      <c r="S474" s="255"/>
      <c r="T474" s="256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7" t="s">
        <v>166</v>
      </c>
      <c r="AU474" s="257" t="s">
        <v>88</v>
      </c>
      <c r="AV474" s="15" t="s">
        <v>162</v>
      </c>
      <c r="AW474" s="15" t="s">
        <v>39</v>
      </c>
      <c r="AX474" s="15" t="s">
        <v>86</v>
      </c>
      <c r="AY474" s="257" t="s">
        <v>156</v>
      </c>
    </row>
    <row r="475" s="2" customFormat="1" ht="16.5" customHeight="1">
      <c r="A475" s="42"/>
      <c r="B475" s="43"/>
      <c r="C475" s="208" t="s">
        <v>708</v>
      </c>
      <c r="D475" s="208" t="s">
        <v>158</v>
      </c>
      <c r="E475" s="209" t="s">
        <v>709</v>
      </c>
      <c r="F475" s="210" t="s">
        <v>710</v>
      </c>
      <c r="G475" s="211" t="s">
        <v>242</v>
      </c>
      <c r="H475" s="212">
        <v>1.3999999999999999</v>
      </c>
      <c r="I475" s="213"/>
      <c r="J475" s="214">
        <f>ROUND(I475*H475,2)</f>
        <v>0</v>
      </c>
      <c r="K475" s="210" t="s">
        <v>32</v>
      </c>
      <c r="L475" s="48"/>
      <c r="M475" s="215" t="s">
        <v>32</v>
      </c>
      <c r="N475" s="216" t="s">
        <v>49</v>
      </c>
      <c r="O475" s="88"/>
      <c r="P475" s="217">
        <f>O475*H475</f>
        <v>0</v>
      </c>
      <c r="Q475" s="217">
        <v>0.0027899999999999999</v>
      </c>
      <c r="R475" s="217">
        <f>Q475*H475</f>
        <v>0.0039059999999999998</v>
      </c>
      <c r="S475" s="217">
        <v>0.056000000000000001</v>
      </c>
      <c r="T475" s="218">
        <f>S475*H475</f>
        <v>0.078399999999999997</v>
      </c>
      <c r="U475" s="42"/>
      <c r="V475" s="42"/>
      <c r="W475" s="42"/>
      <c r="X475" s="42"/>
      <c r="Y475" s="42"/>
      <c r="Z475" s="42"/>
      <c r="AA475" s="42"/>
      <c r="AB475" s="42"/>
      <c r="AC475" s="42"/>
      <c r="AD475" s="42"/>
      <c r="AE475" s="42"/>
      <c r="AR475" s="219" t="s">
        <v>162</v>
      </c>
      <c r="AT475" s="219" t="s">
        <v>158</v>
      </c>
      <c r="AU475" s="219" t="s">
        <v>88</v>
      </c>
      <c r="AY475" s="20" t="s">
        <v>156</v>
      </c>
      <c r="BE475" s="220">
        <f>IF(N475="základní",J475,0)</f>
        <v>0</v>
      </c>
      <c r="BF475" s="220">
        <f>IF(N475="snížená",J475,0)</f>
        <v>0</v>
      </c>
      <c r="BG475" s="220">
        <f>IF(N475="zákl. přenesená",J475,0)</f>
        <v>0</v>
      </c>
      <c r="BH475" s="220">
        <f>IF(N475="sníž. přenesená",J475,0)</f>
        <v>0</v>
      </c>
      <c r="BI475" s="220">
        <f>IF(N475="nulová",J475,0)</f>
        <v>0</v>
      </c>
      <c r="BJ475" s="20" t="s">
        <v>86</v>
      </c>
      <c r="BK475" s="220">
        <f>ROUND(I475*H475,2)</f>
        <v>0</v>
      </c>
      <c r="BL475" s="20" t="s">
        <v>162</v>
      </c>
      <c r="BM475" s="219" t="s">
        <v>711</v>
      </c>
    </row>
    <row r="476" s="2" customFormat="1">
      <c r="A476" s="42"/>
      <c r="B476" s="43"/>
      <c r="C476" s="44"/>
      <c r="D476" s="221" t="s">
        <v>164</v>
      </c>
      <c r="E476" s="44"/>
      <c r="F476" s="222" t="s">
        <v>712</v>
      </c>
      <c r="G476" s="44"/>
      <c r="H476" s="44"/>
      <c r="I476" s="223"/>
      <c r="J476" s="44"/>
      <c r="K476" s="44"/>
      <c r="L476" s="48"/>
      <c r="M476" s="224"/>
      <c r="N476" s="225"/>
      <c r="O476" s="88"/>
      <c r="P476" s="88"/>
      <c r="Q476" s="88"/>
      <c r="R476" s="88"/>
      <c r="S476" s="88"/>
      <c r="T476" s="89"/>
      <c r="U476" s="42"/>
      <c r="V476" s="42"/>
      <c r="W476" s="42"/>
      <c r="X476" s="42"/>
      <c r="Y476" s="42"/>
      <c r="Z476" s="42"/>
      <c r="AA476" s="42"/>
      <c r="AB476" s="42"/>
      <c r="AC476" s="42"/>
      <c r="AD476" s="42"/>
      <c r="AE476" s="42"/>
      <c r="AT476" s="20" t="s">
        <v>164</v>
      </c>
      <c r="AU476" s="20" t="s">
        <v>88</v>
      </c>
    </row>
    <row r="477" s="13" customFormat="1">
      <c r="A477" s="13"/>
      <c r="B477" s="226"/>
      <c r="C477" s="227"/>
      <c r="D477" s="221" t="s">
        <v>166</v>
      </c>
      <c r="E477" s="228" t="s">
        <v>32</v>
      </c>
      <c r="F477" s="229" t="s">
        <v>713</v>
      </c>
      <c r="G477" s="227"/>
      <c r="H477" s="228" t="s">
        <v>32</v>
      </c>
      <c r="I477" s="230"/>
      <c r="J477" s="227"/>
      <c r="K477" s="227"/>
      <c r="L477" s="231"/>
      <c r="M477" s="232"/>
      <c r="N477" s="233"/>
      <c r="O477" s="233"/>
      <c r="P477" s="233"/>
      <c r="Q477" s="233"/>
      <c r="R477" s="233"/>
      <c r="S477" s="233"/>
      <c r="T477" s="23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5" t="s">
        <v>166</v>
      </c>
      <c r="AU477" s="235" t="s">
        <v>88</v>
      </c>
      <c r="AV477" s="13" t="s">
        <v>86</v>
      </c>
      <c r="AW477" s="13" t="s">
        <v>39</v>
      </c>
      <c r="AX477" s="13" t="s">
        <v>78</v>
      </c>
      <c r="AY477" s="235" t="s">
        <v>156</v>
      </c>
    </row>
    <row r="478" s="14" customFormat="1">
      <c r="A478" s="14"/>
      <c r="B478" s="236"/>
      <c r="C478" s="237"/>
      <c r="D478" s="221" t="s">
        <v>166</v>
      </c>
      <c r="E478" s="238" t="s">
        <v>32</v>
      </c>
      <c r="F478" s="239" t="s">
        <v>714</v>
      </c>
      <c r="G478" s="237"/>
      <c r="H478" s="240">
        <v>0.40000000000000002</v>
      </c>
      <c r="I478" s="241"/>
      <c r="J478" s="237"/>
      <c r="K478" s="237"/>
      <c r="L478" s="242"/>
      <c r="M478" s="243"/>
      <c r="N478" s="244"/>
      <c r="O478" s="244"/>
      <c r="P478" s="244"/>
      <c r="Q478" s="244"/>
      <c r="R478" s="244"/>
      <c r="S478" s="244"/>
      <c r="T478" s="24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6" t="s">
        <v>166</v>
      </c>
      <c r="AU478" s="246" t="s">
        <v>88</v>
      </c>
      <c r="AV478" s="14" t="s">
        <v>88</v>
      </c>
      <c r="AW478" s="14" t="s">
        <v>39</v>
      </c>
      <c r="AX478" s="14" t="s">
        <v>78</v>
      </c>
      <c r="AY478" s="246" t="s">
        <v>156</v>
      </c>
    </row>
    <row r="479" s="13" customFormat="1">
      <c r="A479" s="13"/>
      <c r="B479" s="226"/>
      <c r="C479" s="227"/>
      <c r="D479" s="221" t="s">
        <v>166</v>
      </c>
      <c r="E479" s="228" t="s">
        <v>32</v>
      </c>
      <c r="F479" s="229" t="s">
        <v>704</v>
      </c>
      <c r="G479" s="227"/>
      <c r="H479" s="228" t="s">
        <v>32</v>
      </c>
      <c r="I479" s="230"/>
      <c r="J479" s="227"/>
      <c r="K479" s="227"/>
      <c r="L479" s="231"/>
      <c r="M479" s="232"/>
      <c r="N479" s="233"/>
      <c r="O479" s="233"/>
      <c r="P479" s="233"/>
      <c r="Q479" s="233"/>
      <c r="R479" s="233"/>
      <c r="S479" s="233"/>
      <c r="T479" s="23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5" t="s">
        <v>166</v>
      </c>
      <c r="AU479" s="235" t="s">
        <v>88</v>
      </c>
      <c r="AV479" s="13" t="s">
        <v>86</v>
      </c>
      <c r="AW479" s="13" t="s">
        <v>39</v>
      </c>
      <c r="AX479" s="13" t="s">
        <v>78</v>
      </c>
      <c r="AY479" s="235" t="s">
        <v>156</v>
      </c>
    </row>
    <row r="480" s="14" customFormat="1">
      <c r="A480" s="14"/>
      <c r="B480" s="236"/>
      <c r="C480" s="237"/>
      <c r="D480" s="221" t="s">
        <v>166</v>
      </c>
      <c r="E480" s="238" t="s">
        <v>32</v>
      </c>
      <c r="F480" s="239" t="s">
        <v>715</v>
      </c>
      <c r="G480" s="237"/>
      <c r="H480" s="240">
        <v>1</v>
      </c>
      <c r="I480" s="241"/>
      <c r="J480" s="237"/>
      <c r="K480" s="237"/>
      <c r="L480" s="242"/>
      <c r="M480" s="243"/>
      <c r="N480" s="244"/>
      <c r="O480" s="244"/>
      <c r="P480" s="244"/>
      <c r="Q480" s="244"/>
      <c r="R480" s="244"/>
      <c r="S480" s="244"/>
      <c r="T480" s="245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6" t="s">
        <v>166</v>
      </c>
      <c r="AU480" s="246" t="s">
        <v>88</v>
      </c>
      <c r="AV480" s="14" t="s">
        <v>88</v>
      </c>
      <c r="AW480" s="14" t="s">
        <v>39</v>
      </c>
      <c r="AX480" s="14" t="s">
        <v>78</v>
      </c>
      <c r="AY480" s="246" t="s">
        <v>156</v>
      </c>
    </row>
    <row r="481" s="15" customFormat="1">
      <c r="A481" s="15"/>
      <c r="B481" s="247"/>
      <c r="C481" s="248"/>
      <c r="D481" s="221" t="s">
        <v>166</v>
      </c>
      <c r="E481" s="249" t="s">
        <v>32</v>
      </c>
      <c r="F481" s="250" t="s">
        <v>189</v>
      </c>
      <c r="G481" s="248"/>
      <c r="H481" s="251">
        <v>1.3999999999999999</v>
      </c>
      <c r="I481" s="252"/>
      <c r="J481" s="248"/>
      <c r="K481" s="248"/>
      <c r="L481" s="253"/>
      <c r="M481" s="254"/>
      <c r="N481" s="255"/>
      <c r="O481" s="255"/>
      <c r="P481" s="255"/>
      <c r="Q481" s="255"/>
      <c r="R481" s="255"/>
      <c r="S481" s="255"/>
      <c r="T481" s="256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57" t="s">
        <v>166</v>
      </c>
      <c r="AU481" s="257" t="s">
        <v>88</v>
      </c>
      <c r="AV481" s="15" t="s">
        <v>162</v>
      </c>
      <c r="AW481" s="15" t="s">
        <v>39</v>
      </c>
      <c r="AX481" s="15" t="s">
        <v>86</v>
      </c>
      <c r="AY481" s="257" t="s">
        <v>156</v>
      </c>
    </row>
    <row r="482" s="2" customFormat="1" ht="21.75" customHeight="1">
      <c r="A482" s="42"/>
      <c r="B482" s="43"/>
      <c r="C482" s="208" t="s">
        <v>716</v>
      </c>
      <c r="D482" s="208" t="s">
        <v>158</v>
      </c>
      <c r="E482" s="209" t="s">
        <v>717</v>
      </c>
      <c r="F482" s="210" t="s">
        <v>718</v>
      </c>
      <c r="G482" s="211" t="s">
        <v>161</v>
      </c>
      <c r="H482" s="212">
        <v>402.14999999999998</v>
      </c>
      <c r="I482" s="213"/>
      <c r="J482" s="214">
        <f>ROUND(I482*H482,2)</f>
        <v>0</v>
      </c>
      <c r="K482" s="210" t="s">
        <v>32</v>
      </c>
      <c r="L482" s="48"/>
      <c r="M482" s="215" t="s">
        <v>32</v>
      </c>
      <c r="N482" s="216" t="s">
        <v>49</v>
      </c>
      <c r="O482" s="88"/>
      <c r="P482" s="217">
        <f>O482*H482</f>
        <v>0</v>
      </c>
      <c r="Q482" s="217">
        <v>0</v>
      </c>
      <c r="R482" s="217">
        <f>Q482*H482</f>
        <v>0</v>
      </c>
      <c r="S482" s="217">
        <v>0.02</v>
      </c>
      <c r="T482" s="218">
        <f>S482*H482</f>
        <v>8.0429999999999993</v>
      </c>
      <c r="U482" s="42"/>
      <c r="V482" s="42"/>
      <c r="W482" s="42"/>
      <c r="X482" s="42"/>
      <c r="Y482" s="42"/>
      <c r="Z482" s="42"/>
      <c r="AA482" s="42"/>
      <c r="AB482" s="42"/>
      <c r="AC482" s="42"/>
      <c r="AD482" s="42"/>
      <c r="AE482" s="42"/>
      <c r="AR482" s="219" t="s">
        <v>162</v>
      </c>
      <c r="AT482" s="219" t="s">
        <v>158</v>
      </c>
      <c r="AU482" s="219" t="s">
        <v>88</v>
      </c>
      <c r="AY482" s="20" t="s">
        <v>156</v>
      </c>
      <c r="BE482" s="220">
        <f>IF(N482="základní",J482,0)</f>
        <v>0</v>
      </c>
      <c r="BF482" s="220">
        <f>IF(N482="snížená",J482,0)</f>
        <v>0</v>
      </c>
      <c r="BG482" s="220">
        <f>IF(N482="zákl. přenesená",J482,0)</f>
        <v>0</v>
      </c>
      <c r="BH482" s="220">
        <f>IF(N482="sníž. přenesená",J482,0)</f>
        <v>0</v>
      </c>
      <c r="BI482" s="220">
        <f>IF(N482="nulová",J482,0)</f>
        <v>0</v>
      </c>
      <c r="BJ482" s="20" t="s">
        <v>86</v>
      </c>
      <c r="BK482" s="220">
        <f>ROUND(I482*H482,2)</f>
        <v>0</v>
      </c>
      <c r="BL482" s="20" t="s">
        <v>162</v>
      </c>
      <c r="BM482" s="219" t="s">
        <v>719</v>
      </c>
    </row>
    <row r="483" s="2" customFormat="1">
      <c r="A483" s="42"/>
      <c r="B483" s="43"/>
      <c r="C483" s="44"/>
      <c r="D483" s="221" t="s">
        <v>164</v>
      </c>
      <c r="E483" s="44"/>
      <c r="F483" s="222" t="s">
        <v>720</v>
      </c>
      <c r="G483" s="44"/>
      <c r="H483" s="44"/>
      <c r="I483" s="223"/>
      <c r="J483" s="44"/>
      <c r="K483" s="44"/>
      <c r="L483" s="48"/>
      <c r="M483" s="224"/>
      <c r="N483" s="225"/>
      <c r="O483" s="88"/>
      <c r="P483" s="88"/>
      <c r="Q483" s="88"/>
      <c r="R483" s="88"/>
      <c r="S483" s="88"/>
      <c r="T483" s="89"/>
      <c r="U483" s="42"/>
      <c r="V483" s="42"/>
      <c r="W483" s="42"/>
      <c r="X483" s="42"/>
      <c r="Y483" s="42"/>
      <c r="Z483" s="42"/>
      <c r="AA483" s="42"/>
      <c r="AB483" s="42"/>
      <c r="AC483" s="42"/>
      <c r="AD483" s="42"/>
      <c r="AE483" s="42"/>
      <c r="AT483" s="20" t="s">
        <v>164</v>
      </c>
      <c r="AU483" s="20" t="s">
        <v>88</v>
      </c>
    </row>
    <row r="484" s="13" customFormat="1">
      <c r="A484" s="13"/>
      <c r="B484" s="226"/>
      <c r="C484" s="227"/>
      <c r="D484" s="221" t="s">
        <v>166</v>
      </c>
      <c r="E484" s="228" t="s">
        <v>32</v>
      </c>
      <c r="F484" s="229" t="s">
        <v>437</v>
      </c>
      <c r="G484" s="227"/>
      <c r="H484" s="228" t="s">
        <v>32</v>
      </c>
      <c r="I484" s="230"/>
      <c r="J484" s="227"/>
      <c r="K484" s="227"/>
      <c r="L484" s="231"/>
      <c r="M484" s="232"/>
      <c r="N484" s="233"/>
      <c r="O484" s="233"/>
      <c r="P484" s="233"/>
      <c r="Q484" s="233"/>
      <c r="R484" s="233"/>
      <c r="S484" s="233"/>
      <c r="T484" s="23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5" t="s">
        <v>166</v>
      </c>
      <c r="AU484" s="235" t="s">
        <v>88</v>
      </c>
      <c r="AV484" s="13" t="s">
        <v>86</v>
      </c>
      <c r="AW484" s="13" t="s">
        <v>39</v>
      </c>
      <c r="AX484" s="13" t="s">
        <v>78</v>
      </c>
      <c r="AY484" s="235" t="s">
        <v>156</v>
      </c>
    </row>
    <row r="485" s="13" customFormat="1">
      <c r="A485" s="13"/>
      <c r="B485" s="226"/>
      <c r="C485" s="227"/>
      <c r="D485" s="221" t="s">
        <v>166</v>
      </c>
      <c r="E485" s="228" t="s">
        <v>32</v>
      </c>
      <c r="F485" s="229" t="s">
        <v>721</v>
      </c>
      <c r="G485" s="227"/>
      <c r="H485" s="228" t="s">
        <v>32</v>
      </c>
      <c r="I485" s="230"/>
      <c r="J485" s="227"/>
      <c r="K485" s="227"/>
      <c r="L485" s="231"/>
      <c r="M485" s="232"/>
      <c r="N485" s="233"/>
      <c r="O485" s="233"/>
      <c r="P485" s="233"/>
      <c r="Q485" s="233"/>
      <c r="R485" s="233"/>
      <c r="S485" s="233"/>
      <c r="T485" s="23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5" t="s">
        <v>166</v>
      </c>
      <c r="AU485" s="235" t="s">
        <v>88</v>
      </c>
      <c r="AV485" s="13" t="s">
        <v>86</v>
      </c>
      <c r="AW485" s="13" t="s">
        <v>39</v>
      </c>
      <c r="AX485" s="13" t="s">
        <v>78</v>
      </c>
      <c r="AY485" s="235" t="s">
        <v>156</v>
      </c>
    </row>
    <row r="486" s="14" customFormat="1">
      <c r="A486" s="14"/>
      <c r="B486" s="236"/>
      <c r="C486" s="237"/>
      <c r="D486" s="221" t="s">
        <v>166</v>
      </c>
      <c r="E486" s="238" t="s">
        <v>32</v>
      </c>
      <c r="F486" s="239" t="s">
        <v>385</v>
      </c>
      <c r="G486" s="237"/>
      <c r="H486" s="240">
        <v>95.75</v>
      </c>
      <c r="I486" s="241"/>
      <c r="J486" s="237"/>
      <c r="K486" s="237"/>
      <c r="L486" s="242"/>
      <c r="M486" s="243"/>
      <c r="N486" s="244"/>
      <c r="O486" s="244"/>
      <c r="P486" s="244"/>
      <c r="Q486" s="244"/>
      <c r="R486" s="244"/>
      <c r="S486" s="244"/>
      <c r="T486" s="24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6" t="s">
        <v>166</v>
      </c>
      <c r="AU486" s="246" t="s">
        <v>88</v>
      </c>
      <c r="AV486" s="14" t="s">
        <v>88</v>
      </c>
      <c r="AW486" s="14" t="s">
        <v>39</v>
      </c>
      <c r="AX486" s="14" t="s">
        <v>78</v>
      </c>
      <c r="AY486" s="246" t="s">
        <v>156</v>
      </c>
    </row>
    <row r="487" s="16" customFormat="1">
      <c r="A487" s="16"/>
      <c r="B487" s="258"/>
      <c r="C487" s="259"/>
      <c r="D487" s="221" t="s">
        <v>166</v>
      </c>
      <c r="E487" s="260" t="s">
        <v>32</v>
      </c>
      <c r="F487" s="261" t="s">
        <v>269</v>
      </c>
      <c r="G487" s="259"/>
      <c r="H487" s="262">
        <v>95.75</v>
      </c>
      <c r="I487" s="263"/>
      <c r="J487" s="259"/>
      <c r="K487" s="259"/>
      <c r="L487" s="264"/>
      <c r="M487" s="265"/>
      <c r="N487" s="266"/>
      <c r="O487" s="266"/>
      <c r="P487" s="266"/>
      <c r="Q487" s="266"/>
      <c r="R487" s="266"/>
      <c r="S487" s="266"/>
      <c r="T487" s="267"/>
      <c r="U487" s="16"/>
      <c r="V487" s="16"/>
      <c r="W487" s="16"/>
      <c r="X487" s="16"/>
      <c r="Y487" s="16"/>
      <c r="Z487" s="16"/>
      <c r="AA487" s="16"/>
      <c r="AB487" s="16"/>
      <c r="AC487" s="16"/>
      <c r="AD487" s="16"/>
      <c r="AE487" s="16"/>
      <c r="AT487" s="268" t="s">
        <v>166</v>
      </c>
      <c r="AU487" s="268" t="s">
        <v>88</v>
      </c>
      <c r="AV487" s="16" t="s">
        <v>173</v>
      </c>
      <c r="AW487" s="16" t="s">
        <v>39</v>
      </c>
      <c r="AX487" s="16" t="s">
        <v>78</v>
      </c>
      <c r="AY487" s="268" t="s">
        <v>156</v>
      </c>
    </row>
    <row r="488" s="13" customFormat="1">
      <c r="A488" s="13"/>
      <c r="B488" s="226"/>
      <c r="C488" s="227"/>
      <c r="D488" s="221" t="s">
        <v>166</v>
      </c>
      <c r="E488" s="228" t="s">
        <v>32</v>
      </c>
      <c r="F488" s="229" t="s">
        <v>722</v>
      </c>
      <c r="G488" s="227"/>
      <c r="H488" s="228" t="s">
        <v>32</v>
      </c>
      <c r="I488" s="230"/>
      <c r="J488" s="227"/>
      <c r="K488" s="227"/>
      <c r="L488" s="231"/>
      <c r="M488" s="232"/>
      <c r="N488" s="233"/>
      <c r="O488" s="233"/>
      <c r="P488" s="233"/>
      <c r="Q488" s="233"/>
      <c r="R488" s="233"/>
      <c r="S488" s="233"/>
      <c r="T488" s="23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5" t="s">
        <v>166</v>
      </c>
      <c r="AU488" s="235" t="s">
        <v>88</v>
      </c>
      <c r="AV488" s="13" t="s">
        <v>86</v>
      </c>
      <c r="AW488" s="13" t="s">
        <v>39</v>
      </c>
      <c r="AX488" s="13" t="s">
        <v>78</v>
      </c>
      <c r="AY488" s="235" t="s">
        <v>156</v>
      </c>
    </row>
    <row r="489" s="14" customFormat="1">
      <c r="A489" s="14"/>
      <c r="B489" s="236"/>
      <c r="C489" s="237"/>
      <c r="D489" s="221" t="s">
        <v>166</v>
      </c>
      <c r="E489" s="238" t="s">
        <v>32</v>
      </c>
      <c r="F489" s="239" t="s">
        <v>387</v>
      </c>
      <c r="G489" s="237"/>
      <c r="H489" s="240">
        <v>38.299999999999997</v>
      </c>
      <c r="I489" s="241"/>
      <c r="J489" s="237"/>
      <c r="K489" s="237"/>
      <c r="L489" s="242"/>
      <c r="M489" s="243"/>
      <c r="N489" s="244"/>
      <c r="O489" s="244"/>
      <c r="P489" s="244"/>
      <c r="Q489" s="244"/>
      <c r="R489" s="244"/>
      <c r="S489" s="244"/>
      <c r="T489" s="24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6" t="s">
        <v>166</v>
      </c>
      <c r="AU489" s="246" t="s">
        <v>88</v>
      </c>
      <c r="AV489" s="14" t="s">
        <v>88</v>
      </c>
      <c r="AW489" s="14" t="s">
        <v>39</v>
      </c>
      <c r="AX489" s="14" t="s">
        <v>78</v>
      </c>
      <c r="AY489" s="246" t="s">
        <v>156</v>
      </c>
    </row>
    <row r="490" s="13" customFormat="1">
      <c r="A490" s="13"/>
      <c r="B490" s="226"/>
      <c r="C490" s="227"/>
      <c r="D490" s="221" t="s">
        <v>166</v>
      </c>
      <c r="E490" s="228" t="s">
        <v>32</v>
      </c>
      <c r="F490" s="229" t="s">
        <v>723</v>
      </c>
      <c r="G490" s="227"/>
      <c r="H490" s="228" t="s">
        <v>32</v>
      </c>
      <c r="I490" s="230"/>
      <c r="J490" s="227"/>
      <c r="K490" s="227"/>
      <c r="L490" s="231"/>
      <c r="M490" s="232"/>
      <c r="N490" s="233"/>
      <c r="O490" s="233"/>
      <c r="P490" s="233"/>
      <c r="Q490" s="233"/>
      <c r="R490" s="233"/>
      <c r="S490" s="233"/>
      <c r="T490" s="23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5" t="s">
        <v>166</v>
      </c>
      <c r="AU490" s="235" t="s">
        <v>88</v>
      </c>
      <c r="AV490" s="13" t="s">
        <v>86</v>
      </c>
      <c r="AW490" s="13" t="s">
        <v>39</v>
      </c>
      <c r="AX490" s="13" t="s">
        <v>78</v>
      </c>
      <c r="AY490" s="235" t="s">
        <v>156</v>
      </c>
    </row>
    <row r="491" s="14" customFormat="1">
      <c r="A491" s="14"/>
      <c r="B491" s="236"/>
      <c r="C491" s="237"/>
      <c r="D491" s="221" t="s">
        <v>166</v>
      </c>
      <c r="E491" s="238" t="s">
        <v>32</v>
      </c>
      <c r="F491" s="239" t="s">
        <v>724</v>
      </c>
      <c r="G491" s="237"/>
      <c r="H491" s="240">
        <v>268.10000000000002</v>
      </c>
      <c r="I491" s="241"/>
      <c r="J491" s="237"/>
      <c r="K491" s="237"/>
      <c r="L491" s="242"/>
      <c r="M491" s="243"/>
      <c r="N491" s="244"/>
      <c r="O491" s="244"/>
      <c r="P491" s="244"/>
      <c r="Q491" s="244"/>
      <c r="R491" s="244"/>
      <c r="S491" s="244"/>
      <c r="T491" s="245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6" t="s">
        <v>166</v>
      </c>
      <c r="AU491" s="246" t="s">
        <v>88</v>
      </c>
      <c r="AV491" s="14" t="s">
        <v>88</v>
      </c>
      <c r="AW491" s="14" t="s">
        <v>39</v>
      </c>
      <c r="AX491" s="14" t="s">
        <v>78</v>
      </c>
      <c r="AY491" s="246" t="s">
        <v>156</v>
      </c>
    </row>
    <row r="492" s="15" customFormat="1">
      <c r="A492" s="15"/>
      <c r="B492" s="247"/>
      <c r="C492" s="248"/>
      <c r="D492" s="221" t="s">
        <v>166</v>
      </c>
      <c r="E492" s="249" t="s">
        <v>32</v>
      </c>
      <c r="F492" s="250" t="s">
        <v>189</v>
      </c>
      <c r="G492" s="248"/>
      <c r="H492" s="251">
        <v>402.15000000000003</v>
      </c>
      <c r="I492" s="252"/>
      <c r="J492" s="248"/>
      <c r="K492" s="248"/>
      <c r="L492" s="253"/>
      <c r="M492" s="254"/>
      <c r="N492" s="255"/>
      <c r="O492" s="255"/>
      <c r="P492" s="255"/>
      <c r="Q492" s="255"/>
      <c r="R492" s="255"/>
      <c r="S492" s="255"/>
      <c r="T492" s="256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57" t="s">
        <v>166</v>
      </c>
      <c r="AU492" s="257" t="s">
        <v>88</v>
      </c>
      <c r="AV492" s="15" t="s">
        <v>162</v>
      </c>
      <c r="AW492" s="15" t="s">
        <v>39</v>
      </c>
      <c r="AX492" s="15" t="s">
        <v>86</v>
      </c>
      <c r="AY492" s="257" t="s">
        <v>156</v>
      </c>
    </row>
    <row r="493" s="2" customFormat="1" ht="21.75" customHeight="1">
      <c r="A493" s="42"/>
      <c r="B493" s="43"/>
      <c r="C493" s="208" t="s">
        <v>725</v>
      </c>
      <c r="D493" s="208" t="s">
        <v>158</v>
      </c>
      <c r="E493" s="209" t="s">
        <v>726</v>
      </c>
      <c r="F493" s="210" t="s">
        <v>727</v>
      </c>
      <c r="G493" s="211" t="s">
        <v>161</v>
      </c>
      <c r="H493" s="212">
        <v>188.244</v>
      </c>
      <c r="I493" s="213"/>
      <c r="J493" s="214">
        <f>ROUND(I493*H493,2)</f>
        <v>0</v>
      </c>
      <c r="K493" s="210" t="s">
        <v>32</v>
      </c>
      <c r="L493" s="48"/>
      <c r="M493" s="215" t="s">
        <v>32</v>
      </c>
      <c r="N493" s="216" t="s">
        <v>49</v>
      </c>
      <c r="O493" s="88"/>
      <c r="P493" s="217">
        <f>O493*H493</f>
        <v>0</v>
      </c>
      <c r="Q493" s="217">
        <v>0</v>
      </c>
      <c r="R493" s="217">
        <f>Q493*H493</f>
        <v>0</v>
      </c>
      <c r="S493" s="217">
        <v>0.050000000000000003</v>
      </c>
      <c r="T493" s="218">
        <f>S493*H493</f>
        <v>9.4122000000000003</v>
      </c>
      <c r="U493" s="42"/>
      <c r="V493" s="42"/>
      <c r="W493" s="42"/>
      <c r="X493" s="42"/>
      <c r="Y493" s="42"/>
      <c r="Z493" s="42"/>
      <c r="AA493" s="42"/>
      <c r="AB493" s="42"/>
      <c r="AC493" s="42"/>
      <c r="AD493" s="42"/>
      <c r="AE493" s="42"/>
      <c r="AR493" s="219" t="s">
        <v>162</v>
      </c>
      <c r="AT493" s="219" t="s">
        <v>158</v>
      </c>
      <c r="AU493" s="219" t="s">
        <v>88</v>
      </c>
      <c r="AY493" s="20" t="s">
        <v>156</v>
      </c>
      <c r="BE493" s="220">
        <f>IF(N493="základní",J493,0)</f>
        <v>0</v>
      </c>
      <c r="BF493" s="220">
        <f>IF(N493="snížená",J493,0)</f>
        <v>0</v>
      </c>
      <c r="BG493" s="220">
        <f>IF(N493="zákl. přenesená",J493,0)</f>
        <v>0</v>
      </c>
      <c r="BH493" s="220">
        <f>IF(N493="sníž. přenesená",J493,0)</f>
        <v>0</v>
      </c>
      <c r="BI493" s="220">
        <f>IF(N493="nulová",J493,0)</f>
        <v>0</v>
      </c>
      <c r="BJ493" s="20" t="s">
        <v>86</v>
      </c>
      <c r="BK493" s="220">
        <f>ROUND(I493*H493,2)</f>
        <v>0</v>
      </c>
      <c r="BL493" s="20" t="s">
        <v>162</v>
      </c>
      <c r="BM493" s="219" t="s">
        <v>728</v>
      </c>
    </row>
    <row r="494" s="2" customFormat="1">
      <c r="A494" s="42"/>
      <c r="B494" s="43"/>
      <c r="C494" s="44"/>
      <c r="D494" s="221" t="s">
        <v>164</v>
      </c>
      <c r="E494" s="44"/>
      <c r="F494" s="222" t="s">
        <v>729</v>
      </c>
      <c r="G494" s="44"/>
      <c r="H494" s="44"/>
      <c r="I494" s="223"/>
      <c r="J494" s="44"/>
      <c r="K494" s="44"/>
      <c r="L494" s="48"/>
      <c r="M494" s="224"/>
      <c r="N494" s="225"/>
      <c r="O494" s="88"/>
      <c r="P494" s="88"/>
      <c r="Q494" s="88"/>
      <c r="R494" s="88"/>
      <c r="S494" s="88"/>
      <c r="T494" s="89"/>
      <c r="U494" s="42"/>
      <c r="V494" s="42"/>
      <c r="W494" s="42"/>
      <c r="X494" s="42"/>
      <c r="Y494" s="42"/>
      <c r="Z494" s="42"/>
      <c r="AA494" s="42"/>
      <c r="AB494" s="42"/>
      <c r="AC494" s="42"/>
      <c r="AD494" s="42"/>
      <c r="AE494" s="42"/>
      <c r="AT494" s="20" t="s">
        <v>164</v>
      </c>
      <c r="AU494" s="20" t="s">
        <v>88</v>
      </c>
    </row>
    <row r="495" s="13" customFormat="1">
      <c r="A495" s="13"/>
      <c r="B495" s="226"/>
      <c r="C495" s="227"/>
      <c r="D495" s="221" t="s">
        <v>166</v>
      </c>
      <c r="E495" s="228" t="s">
        <v>32</v>
      </c>
      <c r="F495" s="229" t="s">
        <v>730</v>
      </c>
      <c r="G495" s="227"/>
      <c r="H495" s="228" t="s">
        <v>32</v>
      </c>
      <c r="I495" s="230"/>
      <c r="J495" s="227"/>
      <c r="K495" s="227"/>
      <c r="L495" s="231"/>
      <c r="M495" s="232"/>
      <c r="N495" s="233"/>
      <c r="O495" s="233"/>
      <c r="P495" s="233"/>
      <c r="Q495" s="233"/>
      <c r="R495" s="233"/>
      <c r="S495" s="233"/>
      <c r="T495" s="23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5" t="s">
        <v>166</v>
      </c>
      <c r="AU495" s="235" t="s">
        <v>88</v>
      </c>
      <c r="AV495" s="13" t="s">
        <v>86</v>
      </c>
      <c r="AW495" s="13" t="s">
        <v>39</v>
      </c>
      <c r="AX495" s="13" t="s">
        <v>78</v>
      </c>
      <c r="AY495" s="235" t="s">
        <v>156</v>
      </c>
    </row>
    <row r="496" s="13" customFormat="1">
      <c r="A496" s="13"/>
      <c r="B496" s="226"/>
      <c r="C496" s="227"/>
      <c r="D496" s="221" t="s">
        <v>166</v>
      </c>
      <c r="E496" s="228" t="s">
        <v>32</v>
      </c>
      <c r="F496" s="229" t="s">
        <v>399</v>
      </c>
      <c r="G496" s="227"/>
      <c r="H496" s="228" t="s">
        <v>32</v>
      </c>
      <c r="I496" s="230"/>
      <c r="J496" s="227"/>
      <c r="K496" s="227"/>
      <c r="L496" s="231"/>
      <c r="M496" s="232"/>
      <c r="N496" s="233"/>
      <c r="O496" s="233"/>
      <c r="P496" s="233"/>
      <c r="Q496" s="233"/>
      <c r="R496" s="233"/>
      <c r="S496" s="233"/>
      <c r="T496" s="23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5" t="s">
        <v>166</v>
      </c>
      <c r="AU496" s="235" t="s">
        <v>88</v>
      </c>
      <c r="AV496" s="13" t="s">
        <v>86</v>
      </c>
      <c r="AW496" s="13" t="s">
        <v>39</v>
      </c>
      <c r="AX496" s="13" t="s">
        <v>78</v>
      </c>
      <c r="AY496" s="235" t="s">
        <v>156</v>
      </c>
    </row>
    <row r="497" s="14" customFormat="1">
      <c r="A497" s="14"/>
      <c r="B497" s="236"/>
      <c r="C497" s="237"/>
      <c r="D497" s="221" t="s">
        <v>166</v>
      </c>
      <c r="E497" s="238" t="s">
        <v>32</v>
      </c>
      <c r="F497" s="239" t="s">
        <v>400</v>
      </c>
      <c r="G497" s="237"/>
      <c r="H497" s="240">
        <v>40.899999999999999</v>
      </c>
      <c r="I497" s="241"/>
      <c r="J497" s="237"/>
      <c r="K497" s="237"/>
      <c r="L497" s="242"/>
      <c r="M497" s="243"/>
      <c r="N497" s="244"/>
      <c r="O497" s="244"/>
      <c r="P497" s="244"/>
      <c r="Q497" s="244"/>
      <c r="R497" s="244"/>
      <c r="S497" s="244"/>
      <c r="T497" s="245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6" t="s">
        <v>166</v>
      </c>
      <c r="AU497" s="246" t="s">
        <v>88</v>
      </c>
      <c r="AV497" s="14" t="s">
        <v>88</v>
      </c>
      <c r="AW497" s="14" t="s">
        <v>39</v>
      </c>
      <c r="AX497" s="14" t="s">
        <v>78</v>
      </c>
      <c r="AY497" s="246" t="s">
        <v>156</v>
      </c>
    </row>
    <row r="498" s="14" customFormat="1">
      <c r="A498" s="14"/>
      <c r="B498" s="236"/>
      <c r="C498" s="237"/>
      <c r="D498" s="221" t="s">
        <v>166</v>
      </c>
      <c r="E498" s="238" t="s">
        <v>32</v>
      </c>
      <c r="F498" s="239" t="s">
        <v>401</v>
      </c>
      <c r="G498" s="237"/>
      <c r="H498" s="240">
        <v>3.9199999999999999</v>
      </c>
      <c r="I498" s="241"/>
      <c r="J498" s="237"/>
      <c r="K498" s="237"/>
      <c r="L498" s="242"/>
      <c r="M498" s="243"/>
      <c r="N498" s="244"/>
      <c r="O498" s="244"/>
      <c r="P498" s="244"/>
      <c r="Q498" s="244"/>
      <c r="R498" s="244"/>
      <c r="S498" s="244"/>
      <c r="T498" s="24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6" t="s">
        <v>166</v>
      </c>
      <c r="AU498" s="246" t="s">
        <v>88</v>
      </c>
      <c r="AV498" s="14" t="s">
        <v>88</v>
      </c>
      <c r="AW498" s="14" t="s">
        <v>39</v>
      </c>
      <c r="AX498" s="14" t="s">
        <v>78</v>
      </c>
      <c r="AY498" s="246" t="s">
        <v>156</v>
      </c>
    </row>
    <row r="499" s="16" customFormat="1">
      <c r="A499" s="16"/>
      <c r="B499" s="258"/>
      <c r="C499" s="259"/>
      <c r="D499" s="221" t="s">
        <v>166</v>
      </c>
      <c r="E499" s="260" t="s">
        <v>32</v>
      </c>
      <c r="F499" s="261" t="s">
        <v>269</v>
      </c>
      <c r="G499" s="259"/>
      <c r="H499" s="262">
        <v>44.82</v>
      </c>
      <c r="I499" s="263"/>
      <c r="J499" s="259"/>
      <c r="K499" s="259"/>
      <c r="L499" s="264"/>
      <c r="M499" s="265"/>
      <c r="N499" s="266"/>
      <c r="O499" s="266"/>
      <c r="P499" s="266"/>
      <c r="Q499" s="266"/>
      <c r="R499" s="266"/>
      <c r="S499" s="266"/>
      <c r="T499" s="267"/>
      <c r="U499" s="16"/>
      <c r="V499" s="16"/>
      <c r="W499" s="16"/>
      <c r="X499" s="16"/>
      <c r="Y499" s="16"/>
      <c r="Z499" s="16"/>
      <c r="AA499" s="16"/>
      <c r="AB499" s="16"/>
      <c r="AC499" s="16"/>
      <c r="AD499" s="16"/>
      <c r="AE499" s="16"/>
      <c r="AT499" s="268" t="s">
        <v>166</v>
      </c>
      <c r="AU499" s="268" t="s">
        <v>88</v>
      </c>
      <c r="AV499" s="16" t="s">
        <v>173</v>
      </c>
      <c r="AW499" s="16" t="s">
        <v>39</v>
      </c>
      <c r="AX499" s="16" t="s">
        <v>78</v>
      </c>
      <c r="AY499" s="268" t="s">
        <v>156</v>
      </c>
    </row>
    <row r="500" s="13" customFormat="1">
      <c r="A500" s="13"/>
      <c r="B500" s="226"/>
      <c r="C500" s="227"/>
      <c r="D500" s="221" t="s">
        <v>166</v>
      </c>
      <c r="E500" s="228" t="s">
        <v>32</v>
      </c>
      <c r="F500" s="229" t="s">
        <v>402</v>
      </c>
      <c r="G500" s="227"/>
      <c r="H500" s="228" t="s">
        <v>32</v>
      </c>
      <c r="I500" s="230"/>
      <c r="J500" s="227"/>
      <c r="K500" s="227"/>
      <c r="L500" s="231"/>
      <c r="M500" s="232"/>
      <c r="N500" s="233"/>
      <c r="O500" s="233"/>
      <c r="P500" s="233"/>
      <c r="Q500" s="233"/>
      <c r="R500" s="233"/>
      <c r="S500" s="233"/>
      <c r="T500" s="23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5" t="s">
        <v>166</v>
      </c>
      <c r="AU500" s="235" t="s">
        <v>88</v>
      </c>
      <c r="AV500" s="13" t="s">
        <v>86</v>
      </c>
      <c r="AW500" s="13" t="s">
        <v>39</v>
      </c>
      <c r="AX500" s="13" t="s">
        <v>78</v>
      </c>
      <c r="AY500" s="235" t="s">
        <v>156</v>
      </c>
    </row>
    <row r="501" s="14" customFormat="1">
      <c r="A501" s="14"/>
      <c r="B501" s="236"/>
      <c r="C501" s="237"/>
      <c r="D501" s="221" t="s">
        <v>166</v>
      </c>
      <c r="E501" s="238" t="s">
        <v>32</v>
      </c>
      <c r="F501" s="239" t="s">
        <v>403</v>
      </c>
      <c r="G501" s="237"/>
      <c r="H501" s="240">
        <v>17.928000000000001</v>
      </c>
      <c r="I501" s="241"/>
      <c r="J501" s="237"/>
      <c r="K501" s="237"/>
      <c r="L501" s="242"/>
      <c r="M501" s="243"/>
      <c r="N501" s="244"/>
      <c r="O501" s="244"/>
      <c r="P501" s="244"/>
      <c r="Q501" s="244"/>
      <c r="R501" s="244"/>
      <c r="S501" s="244"/>
      <c r="T501" s="245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6" t="s">
        <v>166</v>
      </c>
      <c r="AU501" s="246" t="s">
        <v>88</v>
      </c>
      <c r="AV501" s="14" t="s">
        <v>88</v>
      </c>
      <c r="AW501" s="14" t="s">
        <v>39</v>
      </c>
      <c r="AX501" s="14" t="s">
        <v>78</v>
      </c>
      <c r="AY501" s="246" t="s">
        <v>156</v>
      </c>
    </row>
    <row r="502" s="13" customFormat="1">
      <c r="A502" s="13"/>
      <c r="B502" s="226"/>
      <c r="C502" s="227"/>
      <c r="D502" s="221" t="s">
        <v>166</v>
      </c>
      <c r="E502" s="228" t="s">
        <v>32</v>
      </c>
      <c r="F502" s="229" t="s">
        <v>723</v>
      </c>
      <c r="G502" s="227"/>
      <c r="H502" s="228" t="s">
        <v>32</v>
      </c>
      <c r="I502" s="230"/>
      <c r="J502" s="227"/>
      <c r="K502" s="227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166</v>
      </c>
      <c r="AU502" s="235" t="s">
        <v>88</v>
      </c>
      <c r="AV502" s="13" t="s">
        <v>86</v>
      </c>
      <c r="AW502" s="13" t="s">
        <v>39</v>
      </c>
      <c r="AX502" s="13" t="s">
        <v>78</v>
      </c>
      <c r="AY502" s="235" t="s">
        <v>156</v>
      </c>
    </row>
    <row r="503" s="14" customFormat="1">
      <c r="A503" s="14"/>
      <c r="B503" s="236"/>
      <c r="C503" s="237"/>
      <c r="D503" s="221" t="s">
        <v>166</v>
      </c>
      <c r="E503" s="238" t="s">
        <v>32</v>
      </c>
      <c r="F503" s="239" t="s">
        <v>731</v>
      </c>
      <c r="G503" s="237"/>
      <c r="H503" s="240">
        <v>125.496</v>
      </c>
      <c r="I503" s="241"/>
      <c r="J503" s="237"/>
      <c r="K503" s="237"/>
      <c r="L503" s="242"/>
      <c r="M503" s="243"/>
      <c r="N503" s="244"/>
      <c r="O503" s="244"/>
      <c r="P503" s="244"/>
      <c r="Q503" s="244"/>
      <c r="R503" s="244"/>
      <c r="S503" s="244"/>
      <c r="T503" s="245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6" t="s">
        <v>166</v>
      </c>
      <c r="AU503" s="246" t="s">
        <v>88</v>
      </c>
      <c r="AV503" s="14" t="s">
        <v>88</v>
      </c>
      <c r="AW503" s="14" t="s">
        <v>39</v>
      </c>
      <c r="AX503" s="14" t="s">
        <v>78</v>
      </c>
      <c r="AY503" s="246" t="s">
        <v>156</v>
      </c>
    </row>
    <row r="504" s="15" customFormat="1">
      <c r="A504" s="15"/>
      <c r="B504" s="247"/>
      <c r="C504" s="248"/>
      <c r="D504" s="221" t="s">
        <v>166</v>
      </c>
      <c r="E504" s="249" t="s">
        <v>32</v>
      </c>
      <c r="F504" s="250" t="s">
        <v>189</v>
      </c>
      <c r="G504" s="248"/>
      <c r="H504" s="251">
        <v>188.244</v>
      </c>
      <c r="I504" s="252"/>
      <c r="J504" s="248"/>
      <c r="K504" s="248"/>
      <c r="L504" s="253"/>
      <c r="M504" s="254"/>
      <c r="N504" s="255"/>
      <c r="O504" s="255"/>
      <c r="P504" s="255"/>
      <c r="Q504" s="255"/>
      <c r="R504" s="255"/>
      <c r="S504" s="255"/>
      <c r="T504" s="256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7" t="s">
        <v>166</v>
      </c>
      <c r="AU504" s="257" t="s">
        <v>88</v>
      </c>
      <c r="AV504" s="15" t="s">
        <v>162</v>
      </c>
      <c r="AW504" s="15" t="s">
        <v>39</v>
      </c>
      <c r="AX504" s="15" t="s">
        <v>86</v>
      </c>
      <c r="AY504" s="257" t="s">
        <v>156</v>
      </c>
    </row>
    <row r="505" s="2" customFormat="1" ht="21.75" customHeight="1">
      <c r="A505" s="42"/>
      <c r="B505" s="43"/>
      <c r="C505" s="208" t="s">
        <v>732</v>
      </c>
      <c r="D505" s="208" t="s">
        <v>158</v>
      </c>
      <c r="E505" s="209" t="s">
        <v>733</v>
      </c>
      <c r="F505" s="210" t="s">
        <v>734</v>
      </c>
      <c r="G505" s="211" t="s">
        <v>161</v>
      </c>
      <c r="H505" s="212">
        <v>1591.1420000000001</v>
      </c>
      <c r="I505" s="213"/>
      <c r="J505" s="214">
        <f>ROUND(I505*H505,2)</f>
        <v>0</v>
      </c>
      <c r="K505" s="210" t="s">
        <v>32</v>
      </c>
      <c r="L505" s="48"/>
      <c r="M505" s="215" t="s">
        <v>32</v>
      </c>
      <c r="N505" s="216" t="s">
        <v>49</v>
      </c>
      <c r="O505" s="88"/>
      <c r="P505" s="217">
        <f>O505*H505</f>
        <v>0</v>
      </c>
      <c r="Q505" s="217">
        <v>0</v>
      </c>
      <c r="R505" s="217">
        <f>Q505*H505</f>
        <v>0</v>
      </c>
      <c r="S505" s="217">
        <v>0.045999999999999999</v>
      </c>
      <c r="T505" s="218">
        <f>S505*H505</f>
        <v>73.192532</v>
      </c>
      <c r="U505" s="42"/>
      <c r="V505" s="42"/>
      <c r="W505" s="42"/>
      <c r="X505" s="42"/>
      <c r="Y505" s="42"/>
      <c r="Z505" s="42"/>
      <c r="AA505" s="42"/>
      <c r="AB505" s="42"/>
      <c r="AC505" s="42"/>
      <c r="AD505" s="42"/>
      <c r="AE505" s="42"/>
      <c r="AR505" s="219" t="s">
        <v>162</v>
      </c>
      <c r="AT505" s="219" t="s">
        <v>158</v>
      </c>
      <c r="AU505" s="219" t="s">
        <v>88</v>
      </c>
      <c r="AY505" s="20" t="s">
        <v>156</v>
      </c>
      <c r="BE505" s="220">
        <f>IF(N505="základní",J505,0)</f>
        <v>0</v>
      </c>
      <c r="BF505" s="220">
        <f>IF(N505="snížená",J505,0)</f>
        <v>0</v>
      </c>
      <c r="BG505" s="220">
        <f>IF(N505="zákl. přenesená",J505,0)</f>
        <v>0</v>
      </c>
      <c r="BH505" s="220">
        <f>IF(N505="sníž. přenesená",J505,0)</f>
        <v>0</v>
      </c>
      <c r="BI505" s="220">
        <f>IF(N505="nulová",J505,0)</f>
        <v>0</v>
      </c>
      <c r="BJ505" s="20" t="s">
        <v>86</v>
      </c>
      <c r="BK505" s="220">
        <f>ROUND(I505*H505,2)</f>
        <v>0</v>
      </c>
      <c r="BL505" s="20" t="s">
        <v>162</v>
      </c>
      <c r="BM505" s="219" t="s">
        <v>735</v>
      </c>
    </row>
    <row r="506" s="2" customFormat="1">
      <c r="A506" s="42"/>
      <c r="B506" s="43"/>
      <c r="C506" s="44"/>
      <c r="D506" s="221" t="s">
        <v>164</v>
      </c>
      <c r="E506" s="44"/>
      <c r="F506" s="222" t="s">
        <v>736</v>
      </c>
      <c r="G506" s="44"/>
      <c r="H506" s="44"/>
      <c r="I506" s="223"/>
      <c r="J506" s="44"/>
      <c r="K506" s="44"/>
      <c r="L506" s="48"/>
      <c r="M506" s="224"/>
      <c r="N506" s="225"/>
      <c r="O506" s="88"/>
      <c r="P506" s="88"/>
      <c r="Q506" s="88"/>
      <c r="R506" s="88"/>
      <c r="S506" s="88"/>
      <c r="T506" s="89"/>
      <c r="U506" s="42"/>
      <c r="V506" s="42"/>
      <c r="W506" s="42"/>
      <c r="X506" s="42"/>
      <c r="Y506" s="42"/>
      <c r="Z506" s="42"/>
      <c r="AA506" s="42"/>
      <c r="AB506" s="42"/>
      <c r="AC506" s="42"/>
      <c r="AD506" s="42"/>
      <c r="AE506" s="42"/>
      <c r="AT506" s="20" t="s">
        <v>164</v>
      </c>
      <c r="AU506" s="20" t="s">
        <v>88</v>
      </c>
    </row>
    <row r="507" s="13" customFormat="1">
      <c r="A507" s="13"/>
      <c r="B507" s="226"/>
      <c r="C507" s="227"/>
      <c r="D507" s="221" t="s">
        <v>166</v>
      </c>
      <c r="E507" s="228" t="s">
        <v>32</v>
      </c>
      <c r="F507" s="229" t="s">
        <v>437</v>
      </c>
      <c r="G507" s="227"/>
      <c r="H507" s="228" t="s">
        <v>32</v>
      </c>
      <c r="I507" s="230"/>
      <c r="J507" s="227"/>
      <c r="K507" s="227"/>
      <c r="L507" s="231"/>
      <c r="M507" s="232"/>
      <c r="N507" s="233"/>
      <c r="O507" s="233"/>
      <c r="P507" s="233"/>
      <c r="Q507" s="233"/>
      <c r="R507" s="233"/>
      <c r="S507" s="233"/>
      <c r="T507" s="23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5" t="s">
        <v>166</v>
      </c>
      <c r="AU507" s="235" t="s">
        <v>88</v>
      </c>
      <c r="AV507" s="13" t="s">
        <v>86</v>
      </c>
      <c r="AW507" s="13" t="s">
        <v>39</v>
      </c>
      <c r="AX507" s="13" t="s">
        <v>78</v>
      </c>
      <c r="AY507" s="235" t="s">
        <v>156</v>
      </c>
    </row>
    <row r="508" s="13" customFormat="1">
      <c r="A508" s="13"/>
      <c r="B508" s="226"/>
      <c r="C508" s="227"/>
      <c r="D508" s="221" t="s">
        <v>166</v>
      </c>
      <c r="E508" s="228" t="s">
        <v>32</v>
      </c>
      <c r="F508" s="229" t="s">
        <v>737</v>
      </c>
      <c r="G508" s="227"/>
      <c r="H508" s="228" t="s">
        <v>32</v>
      </c>
      <c r="I508" s="230"/>
      <c r="J508" s="227"/>
      <c r="K508" s="227"/>
      <c r="L508" s="231"/>
      <c r="M508" s="232"/>
      <c r="N508" s="233"/>
      <c r="O508" s="233"/>
      <c r="P508" s="233"/>
      <c r="Q508" s="233"/>
      <c r="R508" s="233"/>
      <c r="S508" s="233"/>
      <c r="T508" s="23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5" t="s">
        <v>166</v>
      </c>
      <c r="AU508" s="235" t="s">
        <v>88</v>
      </c>
      <c r="AV508" s="13" t="s">
        <v>86</v>
      </c>
      <c r="AW508" s="13" t="s">
        <v>39</v>
      </c>
      <c r="AX508" s="13" t="s">
        <v>78</v>
      </c>
      <c r="AY508" s="235" t="s">
        <v>156</v>
      </c>
    </row>
    <row r="509" s="14" customFormat="1">
      <c r="A509" s="14"/>
      <c r="B509" s="236"/>
      <c r="C509" s="237"/>
      <c r="D509" s="221" t="s">
        <v>166</v>
      </c>
      <c r="E509" s="238" t="s">
        <v>32</v>
      </c>
      <c r="F509" s="239" t="s">
        <v>738</v>
      </c>
      <c r="G509" s="237"/>
      <c r="H509" s="240">
        <v>38.545000000000002</v>
      </c>
      <c r="I509" s="241"/>
      <c r="J509" s="237"/>
      <c r="K509" s="237"/>
      <c r="L509" s="242"/>
      <c r="M509" s="243"/>
      <c r="N509" s="244"/>
      <c r="O509" s="244"/>
      <c r="P509" s="244"/>
      <c r="Q509" s="244"/>
      <c r="R509" s="244"/>
      <c r="S509" s="244"/>
      <c r="T509" s="245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6" t="s">
        <v>166</v>
      </c>
      <c r="AU509" s="246" t="s">
        <v>88</v>
      </c>
      <c r="AV509" s="14" t="s">
        <v>88</v>
      </c>
      <c r="AW509" s="14" t="s">
        <v>39</v>
      </c>
      <c r="AX509" s="14" t="s">
        <v>78</v>
      </c>
      <c r="AY509" s="246" t="s">
        <v>156</v>
      </c>
    </row>
    <row r="510" s="14" customFormat="1">
      <c r="A510" s="14"/>
      <c r="B510" s="236"/>
      <c r="C510" s="237"/>
      <c r="D510" s="221" t="s">
        <v>166</v>
      </c>
      <c r="E510" s="238" t="s">
        <v>32</v>
      </c>
      <c r="F510" s="239" t="s">
        <v>739</v>
      </c>
      <c r="G510" s="237"/>
      <c r="H510" s="240">
        <v>9.75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6" t="s">
        <v>166</v>
      </c>
      <c r="AU510" s="246" t="s">
        <v>88</v>
      </c>
      <c r="AV510" s="14" t="s">
        <v>88</v>
      </c>
      <c r="AW510" s="14" t="s">
        <v>39</v>
      </c>
      <c r="AX510" s="14" t="s">
        <v>78</v>
      </c>
      <c r="AY510" s="246" t="s">
        <v>156</v>
      </c>
    </row>
    <row r="511" s="14" customFormat="1">
      <c r="A511" s="14"/>
      <c r="B511" s="236"/>
      <c r="C511" s="237"/>
      <c r="D511" s="221" t="s">
        <v>166</v>
      </c>
      <c r="E511" s="238" t="s">
        <v>32</v>
      </c>
      <c r="F511" s="239" t="s">
        <v>740</v>
      </c>
      <c r="G511" s="237"/>
      <c r="H511" s="240">
        <v>49.975000000000001</v>
      </c>
      <c r="I511" s="241"/>
      <c r="J511" s="237"/>
      <c r="K511" s="237"/>
      <c r="L511" s="242"/>
      <c r="M511" s="243"/>
      <c r="N511" s="244"/>
      <c r="O511" s="244"/>
      <c r="P511" s="244"/>
      <c r="Q511" s="244"/>
      <c r="R511" s="244"/>
      <c r="S511" s="244"/>
      <c r="T511" s="245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6" t="s">
        <v>166</v>
      </c>
      <c r="AU511" s="246" t="s">
        <v>88</v>
      </c>
      <c r="AV511" s="14" t="s">
        <v>88</v>
      </c>
      <c r="AW511" s="14" t="s">
        <v>39</v>
      </c>
      <c r="AX511" s="14" t="s">
        <v>78</v>
      </c>
      <c r="AY511" s="246" t="s">
        <v>156</v>
      </c>
    </row>
    <row r="512" s="14" customFormat="1">
      <c r="A512" s="14"/>
      <c r="B512" s="236"/>
      <c r="C512" s="237"/>
      <c r="D512" s="221" t="s">
        <v>166</v>
      </c>
      <c r="E512" s="238" t="s">
        <v>32</v>
      </c>
      <c r="F512" s="239" t="s">
        <v>741</v>
      </c>
      <c r="G512" s="237"/>
      <c r="H512" s="240">
        <v>38.950000000000003</v>
      </c>
      <c r="I512" s="241"/>
      <c r="J512" s="237"/>
      <c r="K512" s="237"/>
      <c r="L512" s="242"/>
      <c r="M512" s="243"/>
      <c r="N512" s="244"/>
      <c r="O512" s="244"/>
      <c r="P512" s="244"/>
      <c r="Q512" s="244"/>
      <c r="R512" s="244"/>
      <c r="S512" s="244"/>
      <c r="T512" s="245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6" t="s">
        <v>166</v>
      </c>
      <c r="AU512" s="246" t="s">
        <v>88</v>
      </c>
      <c r="AV512" s="14" t="s">
        <v>88</v>
      </c>
      <c r="AW512" s="14" t="s">
        <v>39</v>
      </c>
      <c r="AX512" s="14" t="s">
        <v>78</v>
      </c>
      <c r="AY512" s="246" t="s">
        <v>156</v>
      </c>
    </row>
    <row r="513" s="16" customFormat="1">
      <c r="A513" s="16"/>
      <c r="B513" s="258"/>
      <c r="C513" s="259"/>
      <c r="D513" s="221" t="s">
        <v>166</v>
      </c>
      <c r="E513" s="260" t="s">
        <v>32</v>
      </c>
      <c r="F513" s="261" t="s">
        <v>269</v>
      </c>
      <c r="G513" s="259"/>
      <c r="H513" s="262">
        <v>137.22000000000003</v>
      </c>
      <c r="I513" s="263"/>
      <c r="J513" s="259"/>
      <c r="K513" s="259"/>
      <c r="L513" s="264"/>
      <c r="M513" s="265"/>
      <c r="N513" s="266"/>
      <c r="O513" s="266"/>
      <c r="P513" s="266"/>
      <c r="Q513" s="266"/>
      <c r="R513" s="266"/>
      <c r="S513" s="266"/>
      <c r="T513" s="267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T513" s="268" t="s">
        <v>166</v>
      </c>
      <c r="AU513" s="268" t="s">
        <v>88</v>
      </c>
      <c r="AV513" s="16" t="s">
        <v>173</v>
      </c>
      <c r="AW513" s="16" t="s">
        <v>39</v>
      </c>
      <c r="AX513" s="16" t="s">
        <v>78</v>
      </c>
      <c r="AY513" s="268" t="s">
        <v>156</v>
      </c>
    </row>
    <row r="514" s="13" customFormat="1">
      <c r="A514" s="13"/>
      <c r="B514" s="226"/>
      <c r="C514" s="227"/>
      <c r="D514" s="221" t="s">
        <v>166</v>
      </c>
      <c r="E514" s="228" t="s">
        <v>32</v>
      </c>
      <c r="F514" s="229" t="s">
        <v>742</v>
      </c>
      <c r="G514" s="227"/>
      <c r="H514" s="228" t="s">
        <v>32</v>
      </c>
      <c r="I514" s="230"/>
      <c r="J514" s="227"/>
      <c r="K514" s="227"/>
      <c r="L514" s="231"/>
      <c r="M514" s="232"/>
      <c r="N514" s="233"/>
      <c r="O514" s="233"/>
      <c r="P514" s="233"/>
      <c r="Q514" s="233"/>
      <c r="R514" s="233"/>
      <c r="S514" s="233"/>
      <c r="T514" s="23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5" t="s">
        <v>166</v>
      </c>
      <c r="AU514" s="235" t="s">
        <v>88</v>
      </c>
      <c r="AV514" s="13" t="s">
        <v>86</v>
      </c>
      <c r="AW514" s="13" t="s">
        <v>39</v>
      </c>
      <c r="AX514" s="13" t="s">
        <v>78</v>
      </c>
      <c r="AY514" s="235" t="s">
        <v>156</v>
      </c>
    </row>
    <row r="515" s="14" customFormat="1">
      <c r="A515" s="14"/>
      <c r="B515" s="236"/>
      <c r="C515" s="237"/>
      <c r="D515" s="221" t="s">
        <v>166</v>
      </c>
      <c r="E515" s="238" t="s">
        <v>32</v>
      </c>
      <c r="F515" s="239" t="s">
        <v>438</v>
      </c>
      <c r="G515" s="237"/>
      <c r="H515" s="240">
        <v>79.197000000000003</v>
      </c>
      <c r="I515" s="241"/>
      <c r="J515" s="237"/>
      <c r="K515" s="237"/>
      <c r="L515" s="242"/>
      <c r="M515" s="243"/>
      <c r="N515" s="244"/>
      <c r="O515" s="244"/>
      <c r="P515" s="244"/>
      <c r="Q515" s="244"/>
      <c r="R515" s="244"/>
      <c r="S515" s="244"/>
      <c r="T515" s="245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6" t="s">
        <v>166</v>
      </c>
      <c r="AU515" s="246" t="s">
        <v>88</v>
      </c>
      <c r="AV515" s="14" t="s">
        <v>88</v>
      </c>
      <c r="AW515" s="14" t="s">
        <v>39</v>
      </c>
      <c r="AX515" s="14" t="s">
        <v>78</v>
      </c>
      <c r="AY515" s="246" t="s">
        <v>156</v>
      </c>
    </row>
    <row r="516" s="14" customFormat="1">
      <c r="A516" s="14"/>
      <c r="B516" s="236"/>
      <c r="C516" s="237"/>
      <c r="D516" s="221" t="s">
        <v>166</v>
      </c>
      <c r="E516" s="238" t="s">
        <v>32</v>
      </c>
      <c r="F516" s="239" t="s">
        <v>439</v>
      </c>
      <c r="G516" s="237"/>
      <c r="H516" s="240">
        <v>16.058</v>
      </c>
      <c r="I516" s="241"/>
      <c r="J516" s="237"/>
      <c r="K516" s="237"/>
      <c r="L516" s="242"/>
      <c r="M516" s="243"/>
      <c r="N516" s="244"/>
      <c r="O516" s="244"/>
      <c r="P516" s="244"/>
      <c r="Q516" s="244"/>
      <c r="R516" s="244"/>
      <c r="S516" s="244"/>
      <c r="T516" s="245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6" t="s">
        <v>166</v>
      </c>
      <c r="AU516" s="246" t="s">
        <v>88</v>
      </c>
      <c r="AV516" s="14" t="s">
        <v>88</v>
      </c>
      <c r="AW516" s="14" t="s">
        <v>39</v>
      </c>
      <c r="AX516" s="14" t="s">
        <v>78</v>
      </c>
      <c r="AY516" s="246" t="s">
        <v>156</v>
      </c>
    </row>
    <row r="517" s="14" customFormat="1">
      <c r="A517" s="14"/>
      <c r="B517" s="236"/>
      <c r="C517" s="237"/>
      <c r="D517" s="221" t="s">
        <v>166</v>
      </c>
      <c r="E517" s="238" t="s">
        <v>32</v>
      </c>
      <c r="F517" s="239" t="s">
        <v>440</v>
      </c>
      <c r="G517" s="237"/>
      <c r="H517" s="240">
        <v>169.62899999999999</v>
      </c>
      <c r="I517" s="241"/>
      <c r="J517" s="237"/>
      <c r="K517" s="237"/>
      <c r="L517" s="242"/>
      <c r="M517" s="243"/>
      <c r="N517" s="244"/>
      <c r="O517" s="244"/>
      <c r="P517" s="244"/>
      <c r="Q517" s="244"/>
      <c r="R517" s="244"/>
      <c r="S517" s="244"/>
      <c r="T517" s="245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6" t="s">
        <v>166</v>
      </c>
      <c r="AU517" s="246" t="s">
        <v>88</v>
      </c>
      <c r="AV517" s="14" t="s">
        <v>88</v>
      </c>
      <c r="AW517" s="14" t="s">
        <v>39</v>
      </c>
      <c r="AX517" s="14" t="s">
        <v>78</v>
      </c>
      <c r="AY517" s="246" t="s">
        <v>156</v>
      </c>
    </row>
    <row r="518" s="16" customFormat="1">
      <c r="A518" s="16"/>
      <c r="B518" s="258"/>
      <c r="C518" s="259"/>
      <c r="D518" s="221" t="s">
        <v>166</v>
      </c>
      <c r="E518" s="260" t="s">
        <v>32</v>
      </c>
      <c r="F518" s="261" t="s">
        <v>269</v>
      </c>
      <c r="G518" s="259"/>
      <c r="H518" s="262">
        <v>264.88400000000001</v>
      </c>
      <c r="I518" s="263"/>
      <c r="J518" s="259"/>
      <c r="K518" s="259"/>
      <c r="L518" s="264"/>
      <c r="M518" s="265"/>
      <c r="N518" s="266"/>
      <c r="O518" s="266"/>
      <c r="P518" s="266"/>
      <c r="Q518" s="266"/>
      <c r="R518" s="266"/>
      <c r="S518" s="266"/>
      <c r="T518" s="267"/>
      <c r="U518" s="16"/>
      <c r="V518" s="16"/>
      <c r="W518" s="16"/>
      <c r="X518" s="16"/>
      <c r="Y518" s="16"/>
      <c r="Z518" s="16"/>
      <c r="AA518" s="16"/>
      <c r="AB518" s="16"/>
      <c r="AC518" s="16"/>
      <c r="AD518" s="16"/>
      <c r="AE518" s="16"/>
      <c r="AT518" s="268" t="s">
        <v>166</v>
      </c>
      <c r="AU518" s="268" t="s">
        <v>88</v>
      </c>
      <c r="AV518" s="16" t="s">
        <v>173</v>
      </c>
      <c r="AW518" s="16" t="s">
        <v>39</v>
      </c>
      <c r="AX518" s="16" t="s">
        <v>78</v>
      </c>
      <c r="AY518" s="268" t="s">
        <v>156</v>
      </c>
    </row>
    <row r="519" s="13" customFormat="1">
      <c r="A519" s="13"/>
      <c r="B519" s="226"/>
      <c r="C519" s="227"/>
      <c r="D519" s="221" t="s">
        <v>166</v>
      </c>
      <c r="E519" s="228" t="s">
        <v>32</v>
      </c>
      <c r="F519" s="229" t="s">
        <v>441</v>
      </c>
      <c r="G519" s="227"/>
      <c r="H519" s="228" t="s">
        <v>32</v>
      </c>
      <c r="I519" s="230"/>
      <c r="J519" s="227"/>
      <c r="K519" s="227"/>
      <c r="L519" s="231"/>
      <c r="M519" s="232"/>
      <c r="N519" s="233"/>
      <c r="O519" s="233"/>
      <c r="P519" s="233"/>
      <c r="Q519" s="233"/>
      <c r="R519" s="233"/>
      <c r="S519" s="233"/>
      <c r="T519" s="23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5" t="s">
        <v>166</v>
      </c>
      <c r="AU519" s="235" t="s">
        <v>88</v>
      </c>
      <c r="AV519" s="13" t="s">
        <v>86</v>
      </c>
      <c r="AW519" s="13" t="s">
        <v>39</v>
      </c>
      <c r="AX519" s="13" t="s">
        <v>78</v>
      </c>
      <c r="AY519" s="235" t="s">
        <v>156</v>
      </c>
    </row>
    <row r="520" s="14" customFormat="1">
      <c r="A520" s="14"/>
      <c r="B520" s="236"/>
      <c r="C520" s="237"/>
      <c r="D520" s="221" t="s">
        <v>166</v>
      </c>
      <c r="E520" s="238" t="s">
        <v>32</v>
      </c>
      <c r="F520" s="239" t="s">
        <v>442</v>
      </c>
      <c r="G520" s="237"/>
      <c r="H520" s="240">
        <v>1.5429999999999999</v>
      </c>
      <c r="I520" s="241"/>
      <c r="J520" s="237"/>
      <c r="K520" s="237"/>
      <c r="L520" s="242"/>
      <c r="M520" s="243"/>
      <c r="N520" s="244"/>
      <c r="O520" s="244"/>
      <c r="P520" s="244"/>
      <c r="Q520" s="244"/>
      <c r="R520" s="244"/>
      <c r="S520" s="244"/>
      <c r="T520" s="245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6" t="s">
        <v>166</v>
      </c>
      <c r="AU520" s="246" t="s">
        <v>88</v>
      </c>
      <c r="AV520" s="14" t="s">
        <v>88</v>
      </c>
      <c r="AW520" s="14" t="s">
        <v>39</v>
      </c>
      <c r="AX520" s="14" t="s">
        <v>78</v>
      </c>
      <c r="AY520" s="246" t="s">
        <v>156</v>
      </c>
    </row>
    <row r="521" s="14" customFormat="1">
      <c r="A521" s="14"/>
      <c r="B521" s="236"/>
      <c r="C521" s="237"/>
      <c r="D521" s="221" t="s">
        <v>166</v>
      </c>
      <c r="E521" s="238" t="s">
        <v>32</v>
      </c>
      <c r="F521" s="239" t="s">
        <v>443</v>
      </c>
      <c r="G521" s="237"/>
      <c r="H521" s="240">
        <v>1.2</v>
      </c>
      <c r="I521" s="241"/>
      <c r="J521" s="237"/>
      <c r="K521" s="237"/>
      <c r="L521" s="242"/>
      <c r="M521" s="243"/>
      <c r="N521" s="244"/>
      <c r="O521" s="244"/>
      <c r="P521" s="244"/>
      <c r="Q521" s="244"/>
      <c r="R521" s="244"/>
      <c r="S521" s="244"/>
      <c r="T521" s="245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6" t="s">
        <v>166</v>
      </c>
      <c r="AU521" s="246" t="s">
        <v>88</v>
      </c>
      <c r="AV521" s="14" t="s">
        <v>88</v>
      </c>
      <c r="AW521" s="14" t="s">
        <v>39</v>
      </c>
      <c r="AX521" s="14" t="s">
        <v>78</v>
      </c>
      <c r="AY521" s="246" t="s">
        <v>156</v>
      </c>
    </row>
    <row r="522" s="14" customFormat="1">
      <c r="A522" s="14"/>
      <c r="B522" s="236"/>
      <c r="C522" s="237"/>
      <c r="D522" s="221" t="s">
        <v>166</v>
      </c>
      <c r="E522" s="238" t="s">
        <v>32</v>
      </c>
      <c r="F522" s="239" t="s">
        <v>444</v>
      </c>
      <c r="G522" s="237"/>
      <c r="H522" s="240">
        <v>10.515000000000001</v>
      </c>
      <c r="I522" s="241"/>
      <c r="J522" s="237"/>
      <c r="K522" s="237"/>
      <c r="L522" s="242"/>
      <c r="M522" s="243"/>
      <c r="N522" s="244"/>
      <c r="O522" s="244"/>
      <c r="P522" s="244"/>
      <c r="Q522" s="244"/>
      <c r="R522" s="244"/>
      <c r="S522" s="244"/>
      <c r="T522" s="245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6" t="s">
        <v>166</v>
      </c>
      <c r="AU522" s="246" t="s">
        <v>88</v>
      </c>
      <c r="AV522" s="14" t="s">
        <v>88</v>
      </c>
      <c r="AW522" s="14" t="s">
        <v>39</v>
      </c>
      <c r="AX522" s="14" t="s">
        <v>78</v>
      </c>
      <c r="AY522" s="246" t="s">
        <v>156</v>
      </c>
    </row>
    <row r="523" s="16" customFormat="1">
      <c r="A523" s="16"/>
      <c r="B523" s="258"/>
      <c r="C523" s="259"/>
      <c r="D523" s="221" t="s">
        <v>166</v>
      </c>
      <c r="E523" s="260" t="s">
        <v>32</v>
      </c>
      <c r="F523" s="261" t="s">
        <v>269</v>
      </c>
      <c r="G523" s="259"/>
      <c r="H523" s="262">
        <v>13.258000000000001</v>
      </c>
      <c r="I523" s="263"/>
      <c r="J523" s="259"/>
      <c r="K523" s="259"/>
      <c r="L523" s="264"/>
      <c r="M523" s="265"/>
      <c r="N523" s="266"/>
      <c r="O523" s="266"/>
      <c r="P523" s="266"/>
      <c r="Q523" s="266"/>
      <c r="R523" s="266"/>
      <c r="S523" s="266"/>
      <c r="T523" s="267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T523" s="268" t="s">
        <v>166</v>
      </c>
      <c r="AU523" s="268" t="s">
        <v>88</v>
      </c>
      <c r="AV523" s="16" t="s">
        <v>173</v>
      </c>
      <c r="AW523" s="16" t="s">
        <v>39</v>
      </c>
      <c r="AX523" s="16" t="s">
        <v>78</v>
      </c>
      <c r="AY523" s="268" t="s">
        <v>156</v>
      </c>
    </row>
    <row r="524" s="13" customFormat="1">
      <c r="A524" s="13"/>
      <c r="B524" s="226"/>
      <c r="C524" s="227"/>
      <c r="D524" s="221" t="s">
        <v>166</v>
      </c>
      <c r="E524" s="228" t="s">
        <v>32</v>
      </c>
      <c r="F524" s="229" t="s">
        <v>743</v>
      </c>
      <c r="G524" s="227"/>
      <c r="H524" s="228" t="s">
        <v>32</v>
      </c>
      <c r="I524" s="230"/>
      <c r="J524" s="227"/>
      <c r="K524" s="227"/>
      <c r="L524" s="231"/>
      <c r="M524" s="232"/>
      <c r="N524" s="233"/>
      <c r="O524" s="233"/>
      <c r="P524" s="233"/>
      <c r="Q524" s="233"/>
      <c r="R524" s="233"/>
      <c r="S524" s="233"/>
      <c r="T524" s="23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5" t="s">
        <v>166</v>
      </c>
      <c r="AU524" s="235" t="s">
        <v>88</v>
      </c>
      <c r="AV524" s="13" t="s">
        <v>86</v>
      </c>
      <c r="AW524" s="13" t="s">
        <v>39</v>
      </c>
      <c r="AX524" s="13" t="s">
        <v>78</v>
      </c>
      <c r="AY524" s="235" t="s">
        <v>156</v>
      </c>
    </row>
    <row r="525" s="14" customFormat="1">
      <c r="A525" s="14"/>
      <c r="B525" s="236"/>
      <c r="C525" s="237"/>
      <c r="D525" s="221" t="s">
        <v>166</v>
      </c>
      <c r="E525" s="238" t="s">
        <v>32</v>
      </c>
      <c r="F525" s="239" t="s">
        <v>448</v>
      </c>
      <c r="G525" s="237"/>
      <c r="H525" s="240">
        <v>-137.22</v>
      </c>
      <c r="I525" s="241"/>
      <c r="J525" s="237"/>
      <c r="K525" s="237"/>
      <c r="L525" s="242"/>
      <c r="M525" s="243"/>
      <c r="N525" s="244"/>
      <c r="O525" s="244"/>
      <c r="P525" s="244"/>
      <c r="Q525" s="244"/>
      <c r="R525" s="244"/>
      <c r="S525" s="244"/>
      <c r="T525" s="24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6" t="s">
        <v>166</v>
      </c>
      <c r="AU525" s="246" t="s">
        <v>88</v>
      </c>
      <c r="AV525" s="14" t="s">
        <v>88</v>
      </c>
      <c r="AW525" s="14" t="s">
        <v>39</v>
      </c>
      <c r="AX525" s="14" t="s">
        <v>78</v>
      </c>
      <c r="AY525" s="246" t="s">
        <v>156</v>
      </c>
    </row>
    <row r="526" s="13" customFormat="1">
      <c r="A526" s="13"/>
      <c r="B526" s="226"/>
      <c r="C526" s="227"/>
      <c r="D526" s="221" t="s">
        <v>166</v>
      </c>
      <c r="E526" s="228" t="s">
        <v>32</v>
      </c>
      <c r="F526" s="229" t="s">
        <v>445</v>
      </c>
      <c r="G526" s="227"/>
      <c r="H526" s="228" t="s">
        <v>32</v>
      </c>
      <c r="I526" s="230"/>
      <c r="J526" s="227"/>
      <c r="K526" s="227"/>
      <c r="L526" s="231"/>
      <c r="M526" s="232"/>
      <c r="N526" s="233"/>
      <c r="O526" s="233"/>
      <c r="P526" s="233"/>
      <c r="Q526" s="233"/>
      <c r="R526" s="233"/>
      <c r="S526" s="233"/>
      <c r="T526" s="23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5" t="s">
        <v>166</v>
      </c>
      <c r="AU526" s="235" t="s">
        <v>88</v>
      </c>
      <c r="AV526" s="13" t="s">
        <v>86</v>
      </c>
      <c r="AW526" s="13" t="s">
        <v>39</v>
      </c>
      <c r="AX526" s="13" t="s">
        <v>78</v>
      </c>
      <c r="AY526" s="235" t="s">
        <v>156</v>
      </c>
    </row>
    <row r="527" s="14" customFormat="1">
      <c r="A527" s="14"/>
      <c r="B527" s="236"/>
      <c r="C527" s="237"/>
      <c r="D527" s="221" t="s">
        <v>166</v>
      </c>
      <c r="E527" s="238" t="s">
        <v>32</v>
      </c>
      <c r="F527" s="239" t="s">
        <v>744</v>
      </c>
      <c r="G527" s="237"/>
      <c r="H527" s="240">
        <v>55.628</v>
      </c>
      <c r="I527" s="241"/>
      <c r="J527" s="237"/>
      <c r="K527" s="237"/>
      <c r="L527" s="242"/>
      <c r="M527" s="243"/>
      <c r="N527" s="244"/>
      <c r="O527" s="244"/>
      <c r="P527" s="244"/>
      <c r="Q527" s="244"/>
      <c r="R527" s="244"/>
      <c r="S527" s="244"/>
      <c r="T527" s="24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6" t="s">
        <v>166</v>
      </c>
      <c r="AU527" s="246" t="s">
        <v>88</v>
      </c>
      <c r="AV527" s="14" t="s">
        <v>88</v>
      </c>
      <c r="AW527" s="14" t="s">
        <v>39</v>
      </c>
      <c r="AX527" s="14" t="s">
        <v>78</v>
      </c>
      <c r="AY527" s="246" t="s">
        <v>156</v>
      </c>
    </row>
    <row r="528" s="13" customFormat="1">
      <c r="A528" s="13"/>
      <c r="B528" s="226"/>
      <c r="C528" s="227"/>
      <c r="D528" s="221" t="s">
        <v>166</v>
      </c>
      <c r="E528" s="228" t="s">
        <v>32</v>
      </c>
      <c r="F528" s="229" t="s">
        <v>745</v>
      </c>
      <c r="G528" s="227"/>
      <c r="H528" s="228" t="s">
        <v>32</v>
      </c>
      <c r="I528" s="230"/>
      <c r="J528" s="227"/>
      <c r="K528" s="227"/>
      <c r="L528" s="231"/>
      <c r="M528" s="232"/>
      <c r="N528" s="233"/>
      <c r="O528" s="233"/>
      <c r="P528" s="233"/>
      <c r="Q528" s="233"/>
      <c r="R528" s="233"/>
      <c r="S528" s="233"/>
      <c r="T528" s="23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5" t="s">
        <v>166</v>
      </c>
      <c r="AU528" s="235" t="s">
        <v>88</v>
      </c>
      <c r="AV528" s="13" t="s">
        <v>86</v>
      </c>
      <c r="AW528" s="13" t="s">
        <v>39</v>
      </c>
      <c r="AX528" s="13" t="s">
        <v>78</v>
      </c>
      <c r="AY528" s="235" t="s">
        <v>156</v>
      </c>
    </row>
    <row r="529" s="14" customFormat="1">
      <c r="A529" s="14"/>
      <c r="B529" s="236"/>
      <c r="C529" s="237"/>
      <c r="D529" s="221" t="s">
        <v>166</v>
      </c>
      <c r="E529" s="238" t="s">
        <v>32</v>
      </c>
      <c r="F529" s="239" t="s">
        <v>746</v>
      </c>
      <c r="G529" s="237"/>
      <c r="H529" s="240">
        <v>1257.3720000000001</v>
      </c>
      <c r="I529" s="241"/>
      <c r="J529" s="237"/>
      <c r="K529" s="237"/>
      <c r="L529" s="242"/>
      <c r="M529" s="243"/>
      <c r="N529" s="244"/>
      <c r="O529" s="244"/>
      <c r="P529" s="244"/>
      <c r="Q529" s="244"/>
      <c r="R529" s="244"/>
      <c r="S529" s="244"/>
      <c r="T529" s="245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6" t="s">
        <v>166</v>
      </c>
      <c r="AU529" s="246" t="s">
        <v>88</v>
      </c>
      <c r="AV529" s="14" t="s">
        <v>88</v>
      </c>
      <c r="AW529" s="14" t="s">
        <v>39</v>
      </c>
      <c r="AX529" s="14" t="s">
        <v>78</v>
      </c>
      <c r="AY529" s="246" t="s">
        <v>156</v>
      </c>
    </row>
    <row r="530" s="15" customFormat="1">
      <c r="A530" s="15"/>
      <c r="B530" s="247"/>
      <c r="C530" s="248"/>
      <c r="D530" s="221" t="s">
        <v>166</v>
      </c>
      <c r="E530" s="249" t="s">
        <v>32</v>
      </c>
      <c r="F530" s="250" t="s">
        <v>189</v>
      </c>
      <c r="G530" s="248"/>
      <c r="H530" s="251">
        <v>1591.1420000000001</v>
      </c>
      <c r="I530" s="252"/>
      <c r="J530" s="248"/>
      <c r="K530" s="248"/>
      <c r="L530" s="253"/>
      <c r="M530" s="254"/>
      <c r="N530" s="255"/>
      <c r="O530" s="255"/>
      <c r="P530" s="255"/>
      <c r="Q530" s="255"/>
      <c r="R530" s="255"/>
      <c r="S530" s="255"/>
      <c r="T530" s="256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57" t="s">
        <v>166</v>
      </c>
      <c r="AU530" s="257" t="s">
        <v>88</v>
      </c>
      <c r="AV530" s="15" t="s">
        <v>162</v>
      </c>
      <c r="AW530" s="15" t="s">
        <v>39</v>
      </c>
      <c r="AX530" s="15" t="s">
        <v>86</v>
      </c>
      <c r="AY530" s="257" t="s">
        <v>156</v>
      </c>
    </row>
    <row r="531" s="2" customFormat="1" ht="24.15" customHeight="1">
      <c r="A531" s="42"/>
      <c r="B531" s="43"/>
      <c r="C531" s="208" t="s">
        <v>747</v>
      </c>
      <c r="D531" s="208" t="s">
        <v>158</v>
      </c>
      <c r="E531" s="209" t="s">
        <v>748</v>
      </c>
      <c r="F531" s="210" t="s">
        <v>749</v>
      </c>
      <c r="G531" s="211" t="s">
        <v>306</v>
      </c>
      <c r="H531" s="212">
        <v>1</v>
      </c>
      <c r="I531" s="213"/>
      <c r="J531" s="214">
        <f>ROUND(I531*H531,2)</f>
        <v>0</v>
      </c>
      <c r="K531" s="210" t="s">
        <v>32</v>
      </c>
      <c r="L531" s="48"/>
      <c r="M531" s="215" t="s">
        <v>32</v>
      </c>
      <c r="N531" s="216" t="s">
        <v>49</v>
      </c>
      <c r="O531" s="88"/>
      <c r="P531" s="217">
        <f>O531*H531</f>
        <v>0</v>
      </c>
      <c r="Q531" s="217">
        <v>0</v>
      </c>
      <c r="R531" s="217">
        <f>Q531*H531</f>
        <v>0</v>
      </c>
      <c r="S531" s="217">
        <v>0</v>
      </c>
      <c r="T531" s="218">
        <f>S531*H531</f>
        <v>0</v>
      </c>
      <c r="U531" s="42"/>
      <c r="V531" s="42"/>
      <c r="W531" s="42"/>
      <c r="X531" s="42"/>
      <c r="Y531" s="42"/>
      <c r="Z531" s="42"/>
      <c r="AA531" s="42"/>
      <c r="AB531" s="42"/>
      <c r="AC531" s="42"/>
      <c r="AD531" s="42"/>
      <c r="AE531" s="42"/>
      <c r="AR531" s="219" t="s">
        <v>162</v>
      </c>
      <c r="AT531" s="219" t="s">
        <v>158</v>
      </c>
      <c r="AU531" s="219" t="s">
        <v>88</v>
      </c>
      <c r="AY531" s="20" t="s">
        <v>156</v>
      </c>
      <c r="BE531" s="220">
        <f>IF(N531="základní",J531,0)</f>
        <v>0</v>
      </c>
      <c r="BF531" s="220">
        <f>IF(N531="snížená",J531,0)</f>
        <v>0</v>
      </c>
      <c r="BG531" s="220">
        <f>IF(N531="zákl. přenesená",J531,0)</f>
        <v>0</v>
      </c>
      <c r="BH531" s="220">
        <f>IF(N531="sníž. přenesená",J531,0)</f>
        <v>0</v>
      </c>
      <c r="BI531" s="220">
        <f>IF(N531="nulová",J531,0)</f>
        <v>0</v>
      </c>
      <c r="BJ531" s="20" t="s">
        <v>86</v>
      </c>
      <c r="BK531" s="220">
        <f>ROUND(I531*H531,2)</f>
        <v>0</v>
      </c>
      <c r="BL531" s="20" t="s">
        <v>162</v>
      </c>
      <c r="BM531" s="219" t="s">
        <v>750</v>
      </c>
    </row>
    <row r="532" s="2" customFormat="1">
      <c r="A532" s="42"/>
      <c r="B532" s="43"/>
      <c r="C532" s="44"/>
      <c r="D532" s="221" t="s">
        <v>164</v>
      </c>
      <c r="E532" s="44"/>
      <c r="F532" s="222" t="s">
        <v>749</v>
      </c>
      <c r="G532" s="44"/>
      <c r="H532" s="44"/>
      <c r="I532" s="223"/>
      <c r="J532" s="44"/>
      <c r="K532" s="44"/>
      <c r="L532" s="48"/>
      <c r="M532" s="224"/>
      <c r="N532" s="225"/>
      <c r="O532" s="88"/>
      <c r="P532" s="88"/>
      <c r="Q532" s="88"/>
      <c r="R532" s="88"/>
      <c r="S532" s="88"/>
      <c r="T532" s="89"/>
      <c r="U532" s="42"/>
      <c r="V532" s="42"/>
      <c r="W532" s="42"/>
      <c r="X532" s="42"/>
      <c r="Y532" s="42"/>
      <c r="Z532" s="42"/>
      <c r="AA532" s="42"/>
      <c r="AB532" s="42"/>
      <c r="AC532" s="42"/>
      <c r="AD532" s="42"/>
      <c r="AE532" s="42"/>
      <c r="AT532" s="20" t="s">
        <v>164</v>
      </c>
      <c r="AU532" s="20" t="s">
        <v>88</v>
      </c>
    </row>
    <row r="533" s="13" customFormat="1">
      <c r="A533" s="13"/>
      <c r="B533" s="226"/>
      <c r="C533" s="227"/>
      <c r="D533" s="221" t="s">
        <v>166</v>
      </c>
      <c r="E533" s="228" t="s">
        <v>32</v>
      </c>
      <c r="F533" s="229" t="s">
        <v>751</v>
      </c>
      <c r="G533" s="227"/>
      <c r="H533" s="228" t="s">
        <v>32</v>
      </c>
      <c r="I533" s="230"/>
      <c r="J533" s="227"/>
      <c r="K533" s="227"/>
      <c r="L533" s="231"/>
      <c r="M533" s="232"/>
      <c r="N533" s="233"/>
      <c r="O533" s="233"/>
      <c r="P533" s="233"/>
      <c r="Q533" s="233"/>
      <c r="R533" s="233"/>
      <c r="S533" s="233"/>
      <c r="T533" s="23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5" t="s">
        <v>166</v>
      </c>
      <c r="AU533" s="235" t="s">
        <v>88</v>
      </c>
      <c r="AV533" s="13" t="s">
        <v>86</v>
      </c>
      <c r="AW533" s="13" t="s">
        <v>39</v>
      </c>
      <c r="AX533" s="13" t="s">
        <v>78</v>
      </c>
      <c r="AY533" s="235" t="s">
        <v>156</v>
      </c>
    </row>
    <row r="534" s="14" customFormat="1">
      <c r="A534" s="14"/>
      <c r="B534" s="236"/>
      <c r="C534" s="237"/>
      <c r="D534" s="221" t="s">
        <v>166</v>
      </c>
      <c r="E534" s="238" t="s">
        <v>32</v>
      </c>
      <c r="F534" s="239" t="s">
        <v>86</v>
      </c>
      <c r="G534" s="237"/>
      <c r="H534" s="240">
        <v>1</v>
      </c>
      <c r="I534" s="241"/>
      <c r="J534" s="237"/>
      <c r="K534" s="237"/>
      <c r="L534" s="242"/>
      <c r="M534" s="243"/>
      <c r="N534" s="244"/>
      <c r="O534" s="244"/>
      <c r="P534" s="244"/>
      <c r="Q534" s="244"/>
      <c r="R534" s="244"/>
      <c r="S534" s="244"/>
      <c r="T534" s="245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6" t="s">
        <v>166</v>
      </c>
      <c r="AU534" s="246" t="s">
        <v>88</v>
      </c>
      <c r="AV534" s="14" t="s">
        <v>88</v>
      </c>
      <c r="AW534" s="14" t="s">
        <v>39</v>
      </c>
      <c r="AX534" s="14" t="s">
        <v>86</v>
      </c>
      <c r="AY534" s="246" t="s">
        <v>156</v>
      </c>
    </row>
    <row r="535" s="2" customFormat="1" ht="16.5" customHeight="1">
      <c r="A535" s="42"/>
      <c r="B535" s="43"/>
      <c r="C535" s="208" t="s">
        <v>752</v>
      </c>
      <c r="D535" s="208" t="s">
        <v>158</v>
      </c>
      <c r="E535" s="209" t="s">
        <v>753</v>
      </c>
      <c r="F535" s="210" t="s">
        <v>754</v>
      </c>
      <c r="G535" s="211" t="s">
        <v>561</v>
      </c>
      <c r="H535" s="212">
        <v>1</v>
      </c>
      <c r="I535" s="213"/>
      <c r="J535" s="214">
        <f>ROUND(I535*H535,2)</f>
        <v>0</v>
      </c>
      <c r="K535" s="210" t="s">
        <v>32</v>
      </c>
      <c r="L535" s="48"/>
      <c r="M535" s="215" t="s">
        <v>32</v>
      </c>
      <c r="N535" s="216" t="s">
        <v>49</v>
      </c>
      <c r="O535" s="88"/>
      <c r="P535" s="217">
        <f>O535*H535</f>
        <v>0</v>
      </c>
      <c r="Q535" s="217">
        <v>0</v>
      </c>
      <c r="R535" s="217">
        <f>Q535*H535</f>
        <v>0</v>
      </c>
      <c r="S535" s="217">
        <v>0</v>
      </c>
      <c r="T535" s="218">
        <f>S535*H535</f>
        <v>0</v>
      </c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R535" s="219" t="s">
        <v>162</v>
      </c>
      <c r="AT535" s="219" t="s">
        <v>158</v>
      </c>
      <c r="AU535" s="219" t="s">
        <v>88</v>
      </c>
      <c r="AY535" s="20" t="s">
        <v>156</v>
      </c>
      <c r="BE535" s="220">
        <f>IF(N535="základní",J535,0)</f>
        <v>0</v>
      </c>
      <c r="BF535" s="220">
        <f>IF(N535="snížená",J535,0)</f>
        <v>0</v>
      </c>
      <c r="BG535" s="220">
        <f>IF(N535="zákl. přenesená",J535,0)</f>
        <v>0</v>
      </c>
      <c r="BH535" s="220">
        <f>IF(N535="sníž. přenesená",J535,0)</f>
        <v>0</v>
      </c>
      <c r="BI535" s="220">
        <f>IF(N535="nulová",J535,0)</f>
        <v>0</v>
      </c>
      <c r="BJ535" s="20" t="s">
        <v>86</v>
      </c>
      <c r="BK535" s="220">
        <f>ROUND(I535*H535,2)</f>
        <v>0</v>
      </c>
      <c r="BL535" s="20" t="s">
        <v>162</v>
      </c>
      <c r="BM535" s="219" t="s">
        <v>755</v>
      </c>
    </row>
    <row r="536" s="2" customFormat="1">
      <c r="A536" s="42"/>
      <c r="B536" s="43"/>
      <c r="C536" s="44"/>
      <c r="D536" s="221" t="s">
        <v>164</v>
      </c>
      <c r="E536" s="44"/>
      <c r="F536" s="222" t="s">
        <v>754</v>
      </c>
      <c r="G536" s="44"/>
      <c r="H536" s="44"/>
      <c r="I536" s="223"/>
      <c r="J536" s="44"/>
      <c r="K536" s="44"/>
      <c r="L536" s="48"/>
      <c r="M536" s="224"/>
      <c r="N536" s="225"/>
      <c r="O536" s="88"/>
      <c r="P536" s="88"/>
      <c r="Q536" s="88"/>
      <c r="R536" s="88"/>
      <c r="S536" s="88"/>
      <c r="T536" s="89"/>
      <c r="U536" s="42"/>
      <c r="V536" s="42"/>
      <c r="W536" s="42"/>
      <c r="X536" s="42"/>
      <c r="Y536" s="42"/>
      <c r="Z536" s="42"/>
      <c r="AA536" s="42"/>
      <c r="AB536" s="42"/>
      <c r="AC536" s="42"/>
      <c r="AD536" s="42"/>
      <c r="AE536" s="42"/>
      <c r="AT536" s="20" t="s">
        <v>164</v>
      </c>
      <c r="AU536" s="20" t="s">
        <v>88</v>
      </c>
    </row>
    <row r="537" s="2" customFormat="1" ht="16.5" customHeight="1">
      <c r="A537" s="42"/>
      <c r="B537" s="43"/>
      <c r="C537" s="208" t="s">
        <v>756</v>
      </c>
      <c r="D537" s="208" t="s">
        <v>158</v>
      </c>
      <c r="E537" s="209" t="s">
        <v>757</v>
      </c>
      <c r="F537" s="210" t="s">
        <v>758</v>
      </c>
      <c r="G537" s="211" t="s">
        <v>561</v>
      </c>
      <c r="H537" s="212">
        <v>1</v>
      </c>
      <c r="I537" s="213"/>
      <c r="J537" s="214">
        <f>ROUND(I537*H537,2)</f>
        <v>0</v>
      </c>
      <c r="K537" s="210" t="s">
        <v>32</v>
      </c>
      <c r="L537" s="48"/>
      <c r="M537" s="215" t="s">
        <v>32</v>
      </c>
      <c r="N537" s="216" t="s">
        <v>49</v>
      </c>
      <c r="O537" s="88"/>
      <c r="P537" s="217">
        <f>O537*H537</f>
        <v>0</v>
      </c>
      <c r="Q537" s="217">
        <v>0</v>
      </c>
      <c r="R537" s="217">
        <f>Q537*H537</f>
        <v>0</v>
      </c>
      <c r="S537" s="217">
        <v>0</v>
      </c>
      <c r="T537" s="218">
        <f>S537*H537</f>
        <v>0</v>
      </c>
      <c r="U537" s="42"/>
      <c r="V537" s="42"/>
      <c r="W537" s="42"/>
      <c r="X537" s="42"/>
      <c r="Y537" s="42"/>
      <c r="Z537" s="42"/>
      <c r="AA537" s="42"/>
      <c r="AB537" s="42"/>
      <c r="AC537" s="42"/>
      <c r="AD537" s="42"/>
      <c r="AE537" s="42"/>
      <c r="AR537" s="219" t="s">
        <v>162</v>
      </c>
      <c r="AT537" s="219" t="s">
        <v>158</v>
      </c>
      <c r="AU537" s="219" t="s">
        <v>88</v>
      </c>
      <c r="AY537" s="20" t="s">
        <v>156</v>
      </c>
      <c r="BE537" s="220">
        <f>IF(N537="základní",J537,0)</f>
        <v>0</v>
      </c>
      <c r="BF537" s="220">
        <f>IF(N537="snížená",J537,0)</f>
        <v>0</v>
      </c>
      <c r="BG537" s="220">
        <f>IF(N537="zákl. přenesená",J537,0)</f>
        <v>0</v>
      </c>
      <c r="BH537" s="220">
        <f>IF(N537="sníž. přenesená",J537,0)</f>
        <v>0</v>
      </c>
      <c r="BI537" s="220">
        <f>IF(N537="nulová",J537,0)</f>
        <v>0</v>
      </c>
      <c r="BJ537" s="20" t="s">
        <v>86</v>
      </c>
      <c r="BK537" s="220">
        <f>ROUND(I537*H537,2)</f>
        <v>0</v>
      </c>
      <c r="BL537" s="20" t="s">
        <v>162</v>
      </c>
      <c r="BM537" s="219" t="s">
        <v>759</v>
      </c>
    </row>
    <row r="538" s="2" customFormat="1">
      <c r="A538" s="42"/>
      <c r="B538" s="43"/>
      <c r="C538" s="44"/>
      <c r="D538" s="221" t="s">
        <v>164</v>
      </c>
      <c r="E538" s="44"/>
      <c r="F538" s="222" t="s">
        <v>758</v>
      </c>
      <c r="G538" s="44"/>
      <c r="H538" s="44"/>
      <c r="I538" s="223"/>
      <c r="J538" s="44"/>
      <c r="K538" s="44"/>
      <c r="L538" s="48"/>
      <c r="M538" s="224"/>
      <c r="N538" s="225"/>
      <c r="O538" s="88"/>
      <c r="P538" s="88"/>
      <c r="Q538" s="88"/>
      <c r="R538" s="88"/>
      <c r="S538" s="88"/>
      <c r="T538" s="89"/>
      <c r="U538" s="42"/>
      <c r="V538" s="42"/>
      <c r="W538" s="42"/>
      <c r="X538" s="42"/>
      <c r="Y538" s="42"/>
      <c r="Z538" s="42"/>
      <c r="AA538" s="42"/>
      <c r="AB538" s="42"/>
      <c r="AC538" s="42"/>
      <c r="AD538" s="42"/>
      <c r="AE538" s="42"/>
      <c r="AT538" s="20" t="s">
        <v>164</v>
      </c>
      <c r="AU538" s="20" t="s">
        <v>88</v>
      </c>
    </row>
    <row r="539" s="2" customFormat="1" ht="16.5" customHeight="1">
      <c r="A539" s="42"/>
      <c r="B539" s="43"/>
      <c r="C539" s="208" t="s">
        <v>760</v>
      </c>
      <c r="D539" s="208" t="s">
        <v>158</v>
      </c>
      <c r="E539" s="209" t="s">
        <v>761</v>
      </c>
      <c r="F539" s="210" t="s">
        <v>762</v>
      </c>
      <c r="G539" s="211" t="s">
        <v>561</v>
      </c>
      <c r="H539" s="212">
        <v>3</v>
      </c>
      <c r="I539" s="213"/>
      <c r="J539" s="214">
        <f>ROUND(I539*H539,2)</f>
        <v>0</v>
      </c>
      <c r="K539" s="210" t="s">
        <v>32</v>
      </c>
      <c r="L539" s="48"/>
      <c r="M539" s="215" t="s">
        <v>32</v>
      </c>
      <c r="N539" s="216" t="s">
        <v>49</v>
      </c>
      <c r="O539" s="88"/>
      <c r="P539" s="217">
        <f>O539*H539</f>
        <v>0</v>
      </c>
      <c r="Q539" s="217">
        <v>0</v>
      </c>
      <c r="R539" s="217">
        <f>Q539*H539</f>
        <v>0</v>
      </c>
      <c r="S539" s="217">
        <v>0</v>
      </c>
      <c r="T539" s="218">
        <f>S539*H539</f>
        <v>0</v>
      </c>
      <c r="U539" s="42"/>
      <c r="V539" s="42"/>
      <c r="W539" s="42"/>
      <c r="X539" s="42"/>
      <c r="Y539" s="42"/>
      <c r="Z539" s="42"/>
      <c r="AA539" s="42"/>
      <c r="AB539" s="42"/>
      <c r="AC539" s="42"/>
      <c r="AD539" s="42"/>
      <c r="AE539" s="42"/>
      <c r="AR539" s="219" t="s">
        <v>162</v>
      </c>
      <c r="AT539" s="219" t="s">
        <v>158</v>
      </c>
      <c r="AU539" s="219" t="s">
        <v>88</v>
      </c>
      <c r="AY539" s="20" t="s">
        <v>156</v>
      </c>
      <c r="BE539" s="220">
        <f>IF(N539="základní",J539,0)</f>
        <v>0</v>
      </c>
      <c r="BF539" s="220">
        <f>IF(N539="snížená",J539,0)</f>
        <v>0</v>
      </c>
      <c r="BG539" s="220">
        <f>IF(N539="zákl. přenesená",J539,0)</f>
        <v>0</v>
      </c>
      <c r="BH539" s="220">
        <f>IF(N539="sníž. přenesená",J539,0)</f>
        <v>0</v>
      </c>
      <c r="BI539" s="220">
        <f>IF(N539="nulová",J539,0)</f>
        <v>0</v>
      </c>
      <c r="BJ539" s="20" t="s">
        <v>86</v>
      </c>
      <c r="BK539" s="220">
        <f>ROUND(I539*H539,2)</f>
        <v>0</v>
      </c>
      <c r="BL539" s="20" t="s">
        <v>162</v>
      </c>
      <c r="BM539" s="219" t="s">
        <v>763</v>
      </c>
    </row>
    <row r="540" s="2" customFormat="1">
      <c r="A540" s="42"/>
      <c r="B540" s="43"/>
      <c r="C540" s="44"/>
      <c r="D540" s="221" t="s">
        <v>164</v>
      </c>
      <c r="E540" s="44"/>
      <c r="F540" s="222" t="s">
        <v>762</v>
      </c>
      <c r="G540" s="44"/>
      <c r="H540" s="44"/>
      <c r="I540" s="223"/>
      <c r="J540" s="44"/>
      <c r="K540" s="44"/>
      <c r="L540" s="48"/>
      <c r="M540" s="224"/>
      <c r="N540" s="225"/>
      <c r="O540" s="88"/>
      <c r="P540" s="88"/>
      <c r="Q540" s="88"/>
      <c r="R540" s="88"/>
      <c r="S540" s="88"/>
      <c r="T540" s="89"/>
      <c r="U540" s="42"/>
      <c r="V540" s="42"/>
      <c r="W540" s="42"/>
      <c r="X540" s="42"/>
      <c r="Y540" s="42"/>
      <c r="Z540" s="42"/>
      <c r="AA540" s="42"/>
      <c r="AB540" s="42"/>
      <c r="AC540" s="42"/>
      <c r="AD540" s="42"/>
      <c r="AE540" s="42"/>
      <c r="AT540" s="20" t="s">
        <v>164</v>
      </c>
      <c r="AU540" s="20" t="s">
        <v>88</v>
      </c>
    </row>
    <row r="541" s="2" customFormat="1" ht="16.5" customHeight="1">
      <c r="A541" s="42"/>
      <c r="B541" s="43"/>
      <c r="C541" s="208" t="s">
        <v>764</v>
      </c>
      <c r="D541" s="208" t="s">
        <v>158</v>
      </c>
      <c r="E541" s="209" t="s">
        <v>765</v>
      </c>
      <c r="F541" s="210" t="s">
        <v>766</v>
      </c>
      <c r="G541" s="211" t="s">
        <v>561</v>
      </c>
      <c r="H541" s="212">
        <v>3</v>
      </c>
      <c r="I541" s="213"/>
      <c r="J541" s="214">
        <f>ROUND(I541*H541,2)</f>
        <v>0</v>
      </c>
      <c r="K541" s="210" t="s">
        <v>32</v>
      </c>
      <c r="L541" s="48"/>
      <c r="M541" s="215" t="s">
        <v>32</v>
      </c>
      <c r="N541" s="216" t="s">
        <v>49</v>
      </c>
      <c r="O541" s="88"/>
      <c r="P541" s="217">
        <f>O541*H541</f>
        <v>0</v>
      </c>
      <c r="Q541" s="217">
        <v>0</v>
      </c>
      <c r="R541" s="217">
        <f>Q541*H541</f>
        <v>0</v>
      </c>
      <c r="S541" s="217">
        <v>0</v>
      </c>
      <c r="T541" s="218">
        <f>S541*H541</f>
        <v>0</v>
      </c>
      <c r="U541" s="42"/>
      <c r="V541" s="42"/>
      <c r="W541" s="42"/>
      <c r="X541" s="42"/>
      <c r="Y541" s="42"/>
      <c r="Z541" s="42"/>
      <c r="AA541" s="42"/>
      <c r="AB541" s="42"/>
      <c r="AC541" s="42"/>
      <c r="AD541" s="42"/>
      <c r="AE541" s="42"/>
      <c r="AR541" s="219" t="s">
        <v>162</v>
      </c>
      <c r="AT541" s="219" t="s">
        <v>158</v>
      </c>
      <c r="AU541" s="219" t="s">
        <v>88</v>
      </c>
      <c r="AY541" s="20" t="s">
        <v>156</v>
      </c>
      <c r="BE541" s="220">
        <f>IF(N541="základní",J541,0)</f>
        <v>0</v>
      </c>
      <c r="BF541" s="220">
        <f>IF(N541="snížená",J541,0)</f>
        <v>0</v>
      </c>
      <c r="BG541" s="220">
        <f>IF(N541="zákl. přenesená",J541,0)</f>
        <v>0</v>
      </c>
      <c r="BH541" s="220">
        <f>IF(N541="sníž. přenesená",J541,0)</f>
        <v>0</v>
      </c>
      <c r="BI541" s="220">
        <f>IF(N541="nulová",J541,0)</f>
        <v>0</v>
      </c>
      <c r="BJ541" s="20" t="s">
        <v>86</v>
      </c>
      <c r="BK541" s="220">
        <f>ROUND(I541*H541,2)</f>
        <v>0</v>
      </c>
      <c r="BL541" s="20" t="s">
        <v>162</v>
      </c>
      <c r="BM541" s="219" t="s">
        <v>767</v>
      </c>
    </row>
    <row r="542" s="2" customFormat="1">
      <c r="A542" s="42"/>
      <c r="B542" s="43"/>
      <c r="C542" s="44"/>
      <c r="D542" s="221" t="s">
        <v>164</v>
      </c>
      <c r="E542" s="44"/>
      <c r="F542" s="222" t="s">
        <v>766</v>
      </c>
      <c r="G542" s="44"/>
      <c r="H542" s="44"/>
      <c r="I542" s="223"/>
      <c r="J542" s="44"/>
      <c r="K542" s="44"/>
      <c r="L542" s="48"/>
      <c r="M542" s="224"/>
      <c r="N542" s="225"/>
      <c r="O542" s="88"/>
      <c r="P542" s="88"/>
      <c r="Q542" s="88"/>
      <c r="R542" s="88"/>
      <c r="S542" s="88"/>
      <c r="T542" s="89"/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T542" s="20" t="s">
        <v>164</v>
      </c>
      <c r="AU542" s="20" t="s">
        <v>88</v>
      </c>
    </row>
    <row r="543" s="2" customFormat="1" ht="21.75" customHeight="1">
      <c r="A543" s="42"/>
      <c r="B543" s="43"/>
      <c r="C543" s="208" t="s">
        <v>768</v>
      </c>
      <c r="D543" s="208" t="s">
        <v>158</v>
      </c>
      <c r="E543" s="209" t="s">
        <v>769</v>
      </c>
      <c r="F543" s="210" t="s">
        <v>770</v>
      </c>
      <c r="G543" s="211" t="s">
        <v>561</v>
      </c>
      <c r="H543" s="212">
        <v>1</v>
      </c>
      <c r="I543" s="213"/>
      <c r="J543" s="214">
        <f>ROUND(I543*H543,2)</f>
        <v>0</v>
      </c>
      <c r="K543" s="210" t="s">
        <v>32</v>
      </c>
      <c r="L543" s="48"/>
      <c r="M543" s="215" t="s">
        <v>32</v>
      </c>
      <c r="N543" s="216" t="s">
        <v>49</v>
      </c>
      <c r="O543" s="88"/>
      <c r="P543" s="217">
        <f>O543*H543</f>
        <v>0</v>
      </c>
      <c r="Q543" s="217">
        <v>0</v>
      </c>
      <c r="R543" s="217">
        <f>Q543*H543</f>
        <v>0</v>
      </c>
      <c r="S543" s="217">
        <v>0</v>
      </c>
      <c r="T543" s="218">
        <f>S543*H543</f>
        <v>0</v>
      </c>
      <c r="U543" s="42"/>
      <c r="V543" s="42"/>
      <c r="W543" s="42"/>
      <c r="X543" s="42"/>
      <c r="Y543" s="42"/>
      <c r="Z543" s="42"/>
      <c r="AA543" s="42"/>
      <c r="AB543" s="42"/>
      <c r="AC543" s="42"/>
      <c r="AD543" s="42"/>
      <c r="AE543" s="42"/>
      <c r="AR543" s="219" t="s">
        <v>162</v>
      </c>
      <c r="AT543" s="219" t="s">
        <v>158</v>
      </c>
      <c r="AU543" s="219" t="s">
        <v>88</v>
      </c>
      <c r="AY543" s="20" t="s">
        <v>156</v>
      </c>
      <c r="BE543" s="220">
        <f>IF(N543="základní",J543,0)</f>
        <v>0</v>
      </c>
      <c r="BF543" s="220">
        <f>IF(N543="snížená",J543,0)</f>
        <v>0</v>
      </c>
      <c r="BG543" s="220">
        <f>IF(N543="zákl. přenesená",J543,0)</f>
        <v>0</v>
      </c>
      <c r="BH543" s="220">
        <f>IF(N543="sníž. přenesená",J543,0)</f>
        <v>0</v>
      </c>
      <c r="BI543" s="220">
        <f>IF(N543="nulová",J543,0)</f>
        <v>0</v>
      </c>
      <c r="BJ543" s="20" t="s">
        <v>86</v>
      </c>
      <c r="BK543" s="220">
        <f>ROUND(I543*H543,2)</f>
        <v>0</v>
      </c>
      <c r="BL543" s="20" t="s">
        <v>162</v>
      </c>
      <c r="BM543" s="219" t="s">
        <v>771</v>
      </c>
    </row>
    <row r="544" s="2" customFormat="1">
      <c r="A544" s="42"/>
      <c r="B544" s="43"/>
      <c r="C544" s="44"/>
      <c r="D544" s="221" t="s">
        <v>164</v>
      </c>
      <c r="E544" s="44"/>
      <c r="F544" s="222" t="s">
        <v>770</v>
      </c>
      <c r="G544" s="44"/>
      <c r="H544" s="44"/>
      <c r="I544" s="223"/>
      <c r="J544" s="44"/>
      <c r="K544" s="44"/>
      <c r="L544" s="48"/>
      <c r="M544" s="224"/>
      <c r="N544" s="225"/>
      <c r="O544" s="88"/>
      <c r="P544" s="88"/>
      <c r="Q544" s="88"/>
      <c r="R544" s="88"/>
      <c r="S544" s="88"/>
      <c r="T544" s="89"/>
      <c r="U544" s="42"/>
      <c r="V544" s="42"/>
      <c r="W544" s="42"/>
      <c r="X544" s="42"/>
      <c r="Y544" s="42"/>
      <c r="Z544" s="42"/>
      <c r="AA544" s="42"/>
      <c r="AB544" s="42"/>
      <c r="AC544" s="42"/>
      <c r="AD544" s="42"/>
      <c r="AE544" s="42"/>
      <c r="AT544" s="20" t="s">
        <v>164</v>
      </c>
      <c r="AU544" s="20" t="s">
        <v>88</v>
      </c>
    </row>
    <row r="545" s="12" customFormat="1" ht="22.8" customHeight="1">
      <c r="A545" s="12"/>
      <c r="B545" s="192"/>
      <c r="C545" s="193"/>
      <c r="D545" s="194" t="s">
        <v>77</v>
      </c>
      <c r="E545" s="206" t="s">
        <v>772</v>
      </c>
      <c r="F545" s="206" t="s">
        <v>773</v>
      </c>
      <c r="G545" s="193"/>
      <c r="H545" s="193"/>
      <c r="I545" s="196"/>
      <c r="J545" s="207">
        <f>BK545</f>
        <v>0</v>
      </c>
      <c r="K545" s="193"/>
      <c r="L545" s="198"/>
      <c r="M545" s="199"/>
      <c r="N545" s="200"/>
      <c r="O545" s="200"/>
      <c r="P545" s="201">
        <f>SUM(P546:P554)</f>
        <v>0</v>
      </c>
      <c r="Q545" s="200"/>
      <c r="R545" s="201">
        <f>SUM(R546:R554)</f>
        <v>0</v>
      </c>
      <c r="S545" s="200"/>
      <c r="T545" s="202">
        <f>SUM(T546:T554)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03" t="s">
        <v>86</v>
      </c>
      <c r="AT545" s="204" t="s">
        <v>77</v>
      </c>
      <c r="AU545" s="204" t="s">
        <v>86</v>
      </c>
      <c r="AY545" s="203" t="s">
        <v>156</v>
      </c>
      <c r="BK545" s="205">
        <f>SUM(BK546:BK554)</f>
        <v>0</v>
      </c>
    </row>
    <row r="546" s="2" customFormat="1" ht="16.5" customHeight="1">
      <c r="A546" s="42"/>
      <c r="B546" s="43"/>
      <c r="C546" s="208" t="s">
        <v>774</v>
      </c>
      <c r="D546" s="208" t="s">
        <v>158</v>
      </c>
      <c r="E546" s="209" t="s">
        <v>775</v>
      </c>
      <c r="F546" s="210" t="s">
        <v>776</v>
      </c>
      <c r="G546" s="211" t="s">
        <v>221</v>
      </c>
      <c r="H546" s="212">
        <v>200.40199999999999</v>
      </c>
      <c r="I546" s="213"/>
      <c r="J546" s="214">
        <f>ROUND(I546*H546,2)</f>
        <v>0</v>
      </c>
      <c r="K546" s="210" t="s">
        <v>32</v>
      </c>
      <c r="L546" s="48"/>
      <c r="M546" s="215" t="s">
        <v>32</v>
      </c>
      <c r="N546" s="216" t="s">
        <v>49</v>
      </c>
      <c r="O546" s="88"/>
      <c r="P546" s="217">
        <f>O546*H546</f>
        <v>0</v>
      </c>
      <c r="Q546" s="217">
        <v>0</v>
      </c>
      <c r="R546" s="217">
        <f>Q546*H546</f>
        <v>0</v>
      </c>
      <c r="S546" s="217">
        <v>0</v>
      </c>
      <c r="T546" s="218">
        <f>S546*H546</f>
        <v>0</v>
      </c>
      <c r="U546" s="42"/>
      <c r="V546" s="42"/>
      <c r="W546" s="42"/>
      <c r="X546" s="42"/>
      <c r="Y546" s="42"/>
      <c r="Z546" s="42"/>
      <c r="AA546" s="42"/>
      <c r="AB546" s="42"/>
      <c r="AC546" s="42"/>
      <c r="AD546" s="42"/>
      <c r="AE546" s="42"/>
      <c r="AR546" s="219" t="s">
        <v>162</v>
      </c>
      <c r="AT546" s="219" t="s">
        <v>158</v>
      </c>
      <c r="AU546" s="219" t="s">
        <v>88</v>
      </c>
      <c r="AY546" s="20" t="s">
        <v>156</v>
      </c>
      <c r="BE546" s="220">
        <f>IF(N546="základní",J546,0)</f>
        <v>0</v>
      </c>
      <c r="BF546" s="220">
        <f>IF(N546="snížená",J546,0)</f>
        <v>0</v>
      </c>
      <c r="BG546" s="220">
        <f>IF(N546="zákl. přenesená",J546,0)</f>
        <v>0</v>
      </c>
      <c r="BH546" s="220">
        <f>IF(N546="sníž. přenesená",J546,0)</f>
        <v>0</v>
      </c>
      <c r="BI546" s="220">
        <f>IF(N546="nulová",J546,0)</f>
        <v>0</v>
      </c>
      <c r="BJ546" s="20" t="s">
        <v>86</v>
      </c>
      <c r="BK546" s="220">
        <f>ROUND(I546*H546,2)</f>
        <v>0</v>
      </c>
      <c r="BL546" s="20" t="s">
        <v>162</v>
      </c>
      <c r="BM546" s="219" t="s">
        <v>777</v>
      </c>
    </row>
    <row r="547" s="2" customFormat="1">
      <c r="A547" s="42"/>
      <c r="B547" s="43"/>
      <c r="C547" s="44"/>
      <c r="D547" s="221" t="s">
        <v>164</v>
      </c>
      <c r="E547" s="44"/>
      <c r="F547" s="222" t="s">
        <v>778</v>
      </c>
      <c r="G547" s="44"/>
      <c r="H547" s="44"/>
      <c r="I547" s="223"/>
      <c r="J547" s="44"/>
      <c r="K547" s="44"/>
      <c r="L547" s="48"/>
      <c r="M547" s="224"/>
      <c r="N547" s="225"/>
      <c r="O547" s="88"/>
      <c r="P547" s="88"/>
      <c r="Q547" s="88"/>
      <c r="R547" s="88"/>
      <c r="S547" s="88"/>
      <c r="T547" s="89"/>
      <c r="U547" s="42"/>
      <c r="V547" s="42"/>
      <c r="W547" s="42"/>
      <c r="X547" s="42"/>
      <c r="Y547" s="42"/>
      <c r="Z547" s="42"/>
      <c r="AA547" s="42"/>
      <c r="AB547" s="42"/>
      <c r="AC547" s="42"/>
      <c r="AD547" s="42"/>
      <c r="AE547" s="42"/>
      <c r="AT547" s="20" t="s">
        <v>164</v>
      </c>
      <c r="AU547" s="20" t="s">
        <v>88</v>
      </c>
    </row>
    <row r="548" s="2" customFormat="1" ht="16.5" customHeight="1">
      <c r="A548" s="42"/>
      <c r="B548" s="43"/>
      <c r="C548" s="208" t="s">
        <v>779</v>
      </c>
      <c r="D548" s="208" t="s">
        <v>158</v>
      </c>
      <c r="E548" s="209" t="s">
        <v>780</v>
      </c>
      <c r="F548" s="210" t="s">
        <v>781</v>
      </c>
      <c r="G548" s="211" t="s">
        <v>221</v>
      </c>
      <c r="H548" s="212">
        <v>200.40199999999999</v>
      </c>
      <c r="I548" s="213"/>
      <c r="J548" s="214">
        <f>ROUND(I548*H548,2)</f>
        <v>0</v>
      </c>
      <c r="K548" s="210" t="s">
        <v>32</v>
      </c>
      <c r="L548" s="48"/>
      <c r="M548" s="215" t="s">
        <v>32</v>
      </c>
      <c r="N548" s="216" t="s">
        <v>49</v>
      </c>
      <c r="O548" s="88"/>
      <c r="P548" s="217">
        <f>O548*H548</f>
        <v>0</v>
      </c>
      <c r="Q548" s="217">
        <v>0</v>
      </c>
      <c r="R548" s="217">
        <f>Q548*H548</f>
        <v>0</v>
      </c>
      <c r="S548" s="217">
        <v>0</v>
      </c>
      <c r="T548" s="218">
        <f>S548*H548</f>
        <v>0</v>
      </c>
      <c r="U548" s="42"/>
      <c r="V548" s="42"/>
      <c r="W548" s="42"/>
      <c r="X548" s="42"/>
      <c r="Y548" s="42"/>
      <c r="Z548" s="42"/>
      <c r="AA548" s="42"/>
      <c r="AB548" s="42"/>
      <c r="AC548" s="42"/>
      <c r="AD548" s="42"/>
      <c r="AE548" s="42"/>
      <c r="AR548" s="219" t="s">
        <v>162</v>
      </c>
      <c r="AT548" s="219" t="s">
        <v>158</v>
      </c>
      <c r="AU548" s="219" t="s">
        <v>88</v>
      </c>
      <c r="AY548" s="20" t="s">
        <v>156</v>
      </c>
      <c r="BE548" s="220">
        <f>IF(N548="základní",J548,0)</f>
        <v>0</v>
      </c>
      <c r="BF548" s="220">
        <f>IF(N548="snížená",J548,0)</f>
        <v>0</v>
      </c>
      <c r="BG548" s="220">
        <f>IF(N548="zákl. přenesená",J548,0)</f>
        <v>0</v>
      </c>
      <c r="BH548" s="220">
        <f>IF(N548="sníž. přenesená",J548,0)</f>
        <v>0</v>
      </c>
      <c r="BI548" s="220">
        <f>IF(N548="nulová",J548,0)</f>
        <v>0</v>
      </c>
      <c r="BJ548" s="20" t="s">
        <v>86</v>
      </c>
      <c r="BK548" s="220">
        <f>ROUND(I548*H548,2)</f>
        <v>0</v>
      </c>
      <c r="BL548" s="20" t="s">
        <v>162</v>
      </c>
      <c r="BM548" s="219" t="s">
        <v>782</v>
      </c>
    </row>
    <row r="549" s="2" customFormat="1">
      <c r="A549" s="42"/>
      <c r="B549" s="43"/>
      <c r="C549" s="44"/>
      <c r="D549" s="221" t="s">
        <v>164</v>
      </c>
      <c r="E549" s="44"/>
      <c r="F549" s="222" t="s">
        <v>783</v>
      </c>
      <c r="G549" s="44"/>
      <c r="H549" s="44"/>
      <c r="I549" s="223"/>
      <c r="J549" s="44"/>
      <c r="K549" s="44"/>
      <c r="L549" s="48"/>
      <c r="M549" s="224"/>
      <c r="N549" s="225"/>
      <c r="O549" s="88"/>
      <c r="P549" s="88"/>
      <c r="Q549" s="88"/>
      <c r="R549" s="88"/>
      <c r="S549" s="88"/>
      <c r="T549" s="89"/>
      <c r="U549" s="42"/>
      <c r="V549" s="42"/>
      <c r="W549" s="42"/>
      <c r="X549" s="42"/>
      <c r="Y549" s="42"/>
      <c r="Z549" s="42"/>
      <c r="AA549" s="42"/>
      <c r="AB549" s="42"/>
      <c r="AC549" s="42"/>
      <c r="AD549" s="42"/>
      <c r="AE549" s="42"/>
      <c r="AT549" s="20" t="s">
        <v>164</v>
      </c>
      <c r="AU549" s="20" t="s">
        <v>88</v>
      </c>
    </row>
    <row r="550" s="2" customFormat="1" ht="16.5" customHeight="1">
      <c r="A550" s="42"/>
      <c r="B550" s="43"/>
      <c r="C550" s="208" t="s">
        <v>784</v>
      </c>
      <c r="D550" s="208" t="s">
        <v>158</v>
      </c>
      <c r="E550" s="209" t="s">
        <v>785</v>
      </c>
      <c r="F550" s="210" t="s">
        <v>786</v>
      </c>
      <c r="G550" s="211" t="s">
        <v>221</v>
      </c>
      <c r="H550" s="212">
        <v>2404.8240000000001</v>
      </c>
      <c r="I550" s="213"/>
      <c r="J550" s="214">
        <f>ROUND(I550*H550,2)</f>
        <v>0</v>
      </c>
      <c r="K550" s="210" t="s">
        <v>32</v>
      </c>
      <c r="L550" s="48"/>
      <c r="M550" s="215" t="s">
        <v>32</v>
      </c>
      <c r="N550" s="216" t="s">
        <v>49</v>
      </c>
      <c r="O550" s="88"/>
      <c r="P550" s="217">
        <f>O550*H550</f>
        <v>0</v>
      </c>
      <c r="Q550" s="217">
        <v>0</v>
      </c>
      <c r="R550" s="217">
        <f>Q550*H550</f>
        <v>0</v>
      </c>
      <c r="S550" s="217">
        <v>0</v>
      </c>
      <c r="T550" s="218">
        <f>S550*H550</f>
        <v>0</v>
      </c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R550" s="219" t="s">
        <v>162</v>
      </c>
      <c r="AT550" s="219" t="s">
        <v>158</v>
      </c>
      <c r="AU550" s="219" t="s">
        <v>88</v>
      </c>
      <c r="AY550" s="20" t="s">
        <v>156</v>
      </c>
      <c r="BE550" s="220">
        <f>IF(N550="základní",J550,0)</f>
        <v>0</v>
      </c>
      <c r="BF550" s="220">
        <f>IF(N550="snížená",J550,0)</f>
        <v>0</v>
      </c>
      <c r="BG550" s="220">
        <f>IF(N550="zákl. přenesená",J550,0)</f>
        <v>0</v>
      </c>
      <c r="BH550" s="220">
        <f>IF(N550="sníž. přenesená",J550,0)</f>
        <v>0</v>
      </c>
      <c r="BI550" s="220">
        <f>IF(N550="nulová",J550,0)</f>
        <v>0</v>
      </c>
      <c r="BJ550" s="20" t="s">
        <v>86</v>
      </c>
      <c r="BK550" s="220">
        <f>ROUND(I550*H550,2)</f>
        <v>0</v>
      </c>
      <c r="BL550" s="20" t="s">
        <v>162</v>
      </c>
      <c r="BM550" s="219" t="s">
        <v>787</v>
      </c>
    </row>
    <row r="551" s="2" customFormat="1">
      <c r="A551" s="42"/>
      <c r="B551" s="43"/>
      <c r="C551" s="44"/>
      <c r="D551" s="221" t="s">
        <v>164</v>
      </c>
      <c r="E551" s="44"/>
      <c r="F551" s="222" t="s">
        <v>788</v>
      </c>
      <c r="G551" s="44"/>
      <c r="H551" s="44"/>
      <c r="I551" s="223"/>
      <c r="J551" s="44"/>
      <c r="K551" s="44"/>
      <c r="L551" s="48"/>
      <c r="M551" s="224"/>
      <c r="N551" s="225"/>
      <c r="O551" s="88"/>
      <c r="P551" s="88"/>
      <c r="Q551" s="88"/>
      <c r="R551" s="88"/>
      <c r="S551" s="88"/>
      <c r="T551" s="89"/>
      <c r="U551" s="42"/>
      <c r="V551" s="42"/>
      <c r="W551" s="42"/>
      <c r="X551" s="42"/>
      <c r="Y551" s="42"/>
      <c r="Z551" s="42"/>
      <c r="AA551" s="42"/>
      <c r="AB551" s="42"/>
      <c r="AC551" s="42"/>
      <c r="AD551" s="42"/>
      <c r="AE551" s="42"/>
      <c r="AT551" s="20" t="s">
        <v>164</v>
      </c>
      <c r="AU551" s="20" t="s">
        <v>88</v>
      </c>
    </row>
    <row r="552" s="14" customFormat="1">
      <c r="A552" s="14"/>
      <c r="B552" s="236"/>
      <c r="C552" s="237"/>
      <c r="D552" s="221" t="s">
        <v>166</v>
      </c>
      <c r="E552" s="238" t="s">
        <v>32</v>
      </c>
      <c r="F552" s="239" t="s">
        <v>789</v>
      </c>
      <c r="G552" s="237"/>
      <c r="H552" s="240">
        <v>2404.8240000000001</v>
      </c>
      <c r="I552" s="241"/>
      <c r="J552" s="237"/>
      <c r="K552" s="237"/>
      <c r="L552" s="242"/>
      <c r="M552" s="243"/>
      <c r="N552" s="244"/>
      <c r="O552" s="244"/>
      <c r="P552" s="244"/>
      <c r="Q552" s="244"/>
      <c r="R552" s="244"/>
      <c r="S552" s="244"/>
      <c r="T552" s="245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6" t="s">
        <v>166</v>
      </c>
      <c r="AU552" s="246" t="s">
        <v>88</v>
      </c>
      <c r="AV552" s="14" t="s">
        <v>88</v>
      </c>
      <c r="AW552" s="14" t="s">
        <v>39</v>
      </c>
      <c r="AX552" s="14" t="s">
        <v>86</v>
      </c>
      <c r="AY552" s="246" t="s">
        <v>156</v>
      </c>
    </row>
    <row r="553" s="2" customFormat="1" ht="21.75" customHeight="1">
      <c r="A553" s="42"/>
      <c r="B553" s="43"/>
      <c r="C553" s="208" t="s">
        <v>790</v>
      </c>
      <c r="D553" s="208" t="s">
        <v>158</v>
      </c>
      <c r="E553" s="209" t="s">
        <v>791</v>
      </c>
      <c r="F553" s="210" t="s">
        <v>792</v>
      </c>
      <c r="G553" s="211" t="s">
        <v>221</v>
      </c>
      <c r="H553" s="212">
        <v>183.899</v>
      </c>
      <c r="I553" s="213"/>
      <c r="J553" s="214">
        <f>ROUND(I553*H553,2)</f>
        <v>0</v>
      </c>
      <c r="K553" s="210" t="s">
        <v>32</v>
      </c>
      <c r="L553" s="48"/>
      <c r="M553" s="215" t="s">
        <v>32</v>
      </c>
      <c r="N553" s="216" t="s">
        <v>49</v>
      </c>
      <c r="O553" s="88"/>
      <c r="P553" s="217">
        <f>O553*H553</f>
        <v>0</v>
      </c>
      <c r="Q553" s="217">
        <v>0</v>
      </c>
      <c r="R553" s="217">
        <f>Q553*H553</f>
        <v>0</v>
      </c>
      <c r="S553" s="217">
        <v>0</v>
      </c>
      <c r="T553" s="218">
        <f>S553*H553</f>
        <v>0</v>
      </c>
      <c r="U553" s="42"/>
      <c r="V553" s="42"/>
      <c r="W553" s="42"/>
      <c r="X553" s="42"/>
      <c r="Y553" s="42"/>
      <c r="Z553" s="42"/>
      <c r="AA553" s="42"/>
      <c r="AB553" s="42"/>
      <c r="AC553" s="42"/>
      <c r="AD553" s="42"/>
      <c r="AE553" s="42"/>
      <c r="AR553" s="219" t="s">
        <v>162</v>
      </c>
      <c r="AT553" s="219" t="s">
        <v>158</v>
      </c>
      <c r="AU553" s="219" t="s">
        <v>88</v>
      </c>
      <c r="AY553" s="20" t="s">
        <v>156</v>
      </c>
      <c r="BE553" s="220">
        <f>IF(N553="základní",J553,0)</f>
        <v>0</v>
      </c>
      <c r="BF553" s="220">
        <f>IF(N553="snížená",J553,0)</f>
        <v>0</v>
      </c>
      <c r="BG553" s="220">
        <f>IF(N553="zákl. přenesená",J553,0)</f>
        <v>0</v>
      </c>
      <c r="BH553" s="220">
        <f>IF(N553="sníž. přenesená",J553,0)</f>
        <v>0</v>
      </c>
      <c r="BI553" s="220">
        <f>IF(N553="nulová",J553,0)</f>
        <v>0</v>
      </c>
      <c r="BJ553" s="20" t="s">
        <v>86</v>
      </c>
      <c r="BK553" s="220">
        <f>ROUND(I553*H553,2)</f>
        <v>0</v>
      </c>
      <c r="BL553" s="20" t="s">
        <v>162</v>
      </c>
      <c r="BM553" s="219" t="s">
        <v>793</v>
      </c>
    </row>
    <row r="554" s="2" customFormat="1">
      <c r="A554" s="42"/>
      <c r="B554" s="43"/>
      <c r="C554" s="44"/>
      <c r="D554" s="221" t="s">
        <v>164</v>
      </c>
      <c r="E554" s="44"/>
      <c r="F554" s="222" t="s">
        <v>794</v>
      </c>
      <c r="G554" s="44"/>
      <c r="H554" s="44"/>
      <c r="I554" s="223"/>
      <c r="J554" s="44"/>
      <c r="K554" s="44"/>
      <c r="L554" s="48"/>
      <c r="M554" s="224"/>
      <c r="N554" s="225"/>
      <c r="O554" s="88"/>
      <c r="P554" s="88"/>
      <c r="Q554" s="88"/>
      <c r="R554" s="88"/>
      <c r="S554" s="88"/>
      <c r="T554" s="89"/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T554" s="20" t="s">
        <v>164</v>
      </c>
      <c r="AU554" s="20" t="s">
        <v>88</v>
      </c>
    </row>
    <row r="555" s="12" customFormat="1" ht="22.8" customHeight="1">
      <c r="A555" s="12"/>
      <c r="B555" s="192"/>
      <c r="C555" s="193"/>
      <c r="D555" s="194" t="s">
        <v>77</v>
      </c>
      <c r="E555" s="206" t="s">
        <v>795</v>
      </c>
      <c r="F555" s="206" t="s">
        <v>796</v>
      </c>
      <c r="G555" s="193"/>
      <c r="H555" s="193"/>
      <c r="I555" s="196"/>
      <c r="J555" s="207">
        <f>BK555</f>
        <v>0</v>
      </c>
      <c r="K555" s="193"/>
      <c r="L555" s="198"/>
      <c r="M555" s="199"/>
      <c r="N555" s="200"/>
      <c r="O555" s="200"/>
      <c r="P555" s="201">
        <f>SUM(P556:P557)</f>
        <v>0</v>
      </c>
      <c r="Q555" s="200"/>
      <c r="R555" s="201">
        <f>SUM(R556:R557)</f>
        <v>0</v>
      </c>
      <c r="S555" s="200"/>
      <c r="T555" s="202">
        <f>SUM(T556:T557)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03" t="s">
        <v>86</v>
      </c>
      <c r="AT555" s="204" t="s">
        <v>77</v>
      </c>
      <c r="AU555" s="204" t="s">
        <v>86</v>
      </c>
      <c r="AY555" s="203" t="s">
        <v>156</v>
      </c>
      <c r="BK555" s="205">
        <f>SUM(BK556:BK557)</f>
        <v>0</v>
      </c>
    </row>
    <row r="556" s="2" customFormat="1" ht="16.5" customHeight="1">
      <c r="A556" s="42"/>
      <c r="B556" s="43"/>
      <c r="C556" s="208" t="s">
        <v>797</v>
      </c>
      <c r="D556" s="208" t="s">
        <v>158</v>
      </c>
      <c r="E556" s="209" t="s">
        <v>798</v>
      </c>
      <c r="F556" s="210" t="s">
        <v>799</v>
      </c>
      <c r="G556" s="211" t="s">
        <v>221</v>
      </c>
      <c r="H556" s="212">
        <v>174.50299999999999</v>
      </c>
      <c r="I556" s="213"/>
      <c r="J556" s="214">
        <f>ROUND(I556*H556,2)</f>
        <v>0</v>
      </c>
      <c r="K556" s="210" t="s">
        <v>32</v>
      </c>
      <c r="L556" s="48"/>
      <c r="M556" s="215" t="s">
        <v>32</v>
      </c>
      <c r="N556" s="216" t="s">
        <v>49</v>
      </c>
      <c r="O556" s="88"/>
      <c r="P556" s="217">
        <f>O556*H556</f>
        <v>0</v>
      </c>
      <c r="Q556" s="217">
        <v>0</v>
      </c>
      <c r="R556" s="217">
        <f>Q556*H556</f>
        <v>0</v>
      </c>
      <c r="S556" s="217">
        <v>0</v>
      </c>
      <c r="T556" s="218">
        <f>S556*H556</f>
        <v>0</v>
      </c>
      <c r="U556" s="42"/>
      <c r="V556" s="42"/>
      <c r="W556" s="42"/>
      <c r="X556" s="42"/>
      <c r="Y556" s="42"/>
      <c r="Z556" s="42"/>
      <c r="AA556" s="42"/>
      <c r="AB556" s="42"/>
      <c r="AC556" s="42"/>
      <c r="AD556" s="42"/>
      <c r="AE556" s="42"/>
      <c r="AR556" s="219" t="s">
        <v>162</v>
      </c>
      <c r="AT556" s="219" t="s">
        <v>158</v>
      </c>
      <c r="AU556" s="219" t="s">
        <v>88</v>
      </c>
      <c r="AY556" s="20" t="s">
        <v>156</v>
      </c>
      <c r="BE556" s="220">
        <f>IF(N556="základní",J556,0)</f>
        <v>0</v>
      </c>
      <c r="BF556" s="220">
        <f>IF(N556="snížená",J556,0)</f>
        <v>0</v>
      </c>
      <c r="BG556" s="220">
        <f>IF(N556="zákl. přenesená",J556,0)</f>
        <v>0</v>
      </c>
      <c r="BH556" s="220">
        <f>IF(N556="sníž. přenesená",J556,0)</f>
        <v>0</v>
      </c>
      <c r="BI556" s="220">
        <f>IF(N556="nulová",J556,0)</f>
        <v>0</v>
      </c>
      <c r="BJ556" s="20" t="s">
        <v>86</v>
      </c>
      <c r="BK556" s="220">
        <f>ROUND(I556*H556,2)</f>
        <v>0</v>
      </c>
      <c r="BL556" s="20" t="s">
        <v>162</v>
      </c>
      <c r="BM556" s="219" t="s">
        <v>800</v>
      </c>
    </row>
    <row r="557" s="2" customFormat="1">
      <c r="A557" s="42"/>
      <c r="B557" s="43"/>
      <c r="C557" s="44"/>
      <c r="D557" s="221" t="s">
        <v>164</v>
      </c>
      <c r="E557" s="44"/>
      <c r="F557" s="222" t="s">
        <v>801</v>
      </c>
      <c r="G557" s="44"/>
      <c r="H557" s="44"/>
      <c r="I557" s="223"/>
      <c r="J557" s="44"/>
      <c r="K557" s="44"/>
      <c r="L557" s="48"/>
      <c r="M557" s="224"/>
      <c r="N557" s="225"/>
      <c r="O557" s="88"/>
      <c r="P557" s="88"/>
      <c r="Q557" s="88"/>
      <c r="R557" s="88"/>
      <c r="S557" s="88"/>
      <c r="T557" s="89"/>
      <c r="U557" s="42"/>
      <c r="V557" s="42"/>
      <c r="W557" s="42"/>
      <c r="X557" s="42"/>
      <c r="Y557" s="42"/>
      <c r="Z557" s="42"/>
      <c r="AA557" s="42"/>
      <c r="AB557" s="42"/>
      <c r="AC557" s="42"/>
      <c r="AD557" s="42"/>
      <c r="AE557" s="42"/>
      <c r="AT557" s="20" t="s">
        <v>164</v>
      </c>
      <c r="AU557" s="20" t="s">
        <v>88</v>
      </c>
    </row>
    <row r="558" s="12" customFormat="1" ht="25.92" customHeight="1">
      <c r="A558" s="12"/>
      <c r="B558" s="192"/>
      <c r="C558" s="193"/>
      <c r="D558" s="194" t="s">
        <v>77</v>
      </c>
      <c r="E558" s="195" t="s">
        <v>802</v>
      </c>
      <c r="F558" s="195" t="s">
        <v>803</v>
      </c>
      <c r="G558" s="193"/>
      <c r="H558" s="193"/>
      <c r="I558" s="196"/>
      <c r="J558" s="197">
        <f>BK558</f>
        <v>0</v>
      </c>
      <c r="K558" s="193"/>
      <c r="L558" s="198"/>
      <c r="M558" s="199"/>
      <c r="N558" s="200"/>
      <c r="O558" s="200"/>
      <c r="P558" s="201">
        <f>P559+P645+P670+P679+P690+P766+P829+P842+P880+P909</f>
        <v>0</v>
      </c>
      <c r="Q558" s="200"/>
      <c r="R558" s="201">
        <f>R559+R645+R670+R679+R690+R766+R829+R842+R880+R909</f>
        <v>25.359964009999999</v>
      </c>
      <c r="S558" s="200"/>
      <c r="T558" s="202">
        <f>T559+T645+T670+T679+T690+T766+T829+T842+T880+T909</f>
        <v>13.641220000000001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03" t="s">
        <v>88</v>
      </c>
      <c r="AT558" s="204" t="s">
        <v>77</v>
      </c>
      <c r="AU558" s="204" t="s">
        <v>78</v>
      </c>
      <c r="AY558" s="203" t="s">
        <v>156</v>
      </c>
      <c r="BK558" s="205">
        <f>BK559+BK645+BK670+BK679+BK690+BK766+BK829+BK842+BK880+BK909</f>
        <v>0</v>
      </c>
    </row>
    <row r="559" s="12" customFormat="1" ht="22.8" customHeight="1">
      <c r="A559" s="12"/>
      <c r="B559" s="192"/>
      <c r="C559" s="193"/>
      <c r="D559" s="194" t="s">
        <v>77</v>
      </c>
      <c r="E559" s="206" t="s">
        <v>804</v>
      </c>
      <c r="F559" s="206" t="s">
        <v>805</v>
      </c>
      <c r="G559" s="193"/>
      <c r="H559" s="193"/>
      <c r="I559" s="196"/>
      <c r="J559" s="207">
        <f>BK559</f>
        <v>0</v>
      </c>
      <c r="K559" s="193"/>
      <c r="L559" s="198"/>
      <c r="M559" s="199"/>
      <c r="N559" s="200"/>
      <c r="O559" s="200"/>
      <c r="P559" s="201">
        <f>SUM(P560:P644)</f>
        <v>0</v>
      </c>
      <c r="Q559" s="200"/>
      <c r="R559" s="201">
        <f>SUM(R560:R644)</f>
        <v>12.9745113</v>
      </c>
      <c r="S559" s="200"/>
      <c r="T559" s="202">
        <f>SUM(T560:T644)</f>
        <v>0.54660000000000009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03" t="s">
        <v>88</v>
      </c>
      <c r="AT559" s="204" t="s">
        <v>77</v>
      </c>
      <c r="AU559" s="204" t="s">
        <v>86</v>
      </c>
      <c r="AY559" s="203" t="s">
        <v>156</v>
      </c>
      <c r="BK559" s="205">
        <f>SUM(BK560:BK644)</f>
        <v>0</v>
      </c>
    </row>
    <row r="560" s="2" customFormat="1" ht="16.5" customHeight="1">
      <c r="A560" s="42"/>
      <c r="B560" s="43"/>
      <c r="C560" s="208" t="s">
        <v>806</v>
      </c>
      <c r="D560" s="208" t="s">
        <v>158</v>
      </c>
      <c r="E560" s="209" t="s">
        <v>807</v>
      </c>
      <c r="F560" s="210" t="s">
        <v>808</v>
      </c>
      <c r="G560" s="211" t="s">
        <v>161</v>
      </c>
      <c r="H560" s="212">
        <v>109.86</v>
      </c>
      <c r="I560" s="213"/>
      <c r="J560" s="214">
        <f>ROUND(I560*H560,2)</f>
        <v>0</v>
      </c>
      <c r="K560" s="210" t="s">
        <v>32</v>
      </c>
      <c r="L560" s="48"/>
      <c r="M560" s="215" t="s">
        <v>32</v>
      </c>
      <c r="N560" s="216" t="s">
        <v>49</v>
      </c>
      <c r="O560" s="88"/>
      <c r="P560" s="217">
        <f>O560*H560</f>
        <v>0</v>
      </c>
      <c r="Q560" s="217">
        <v>0</v>
      </c>
      <c r="R560" s="217">
        <f>Q560*H560</f>
        <v>0</v>
      </c>
      <c r="S560" s="217">
        <v>0</v>
      </c>
      <c r="T560" s="218">
        <f>S560*H560</f>
        <v>0</v>
      </c>
      <c r="U560" s="42"/>
      <c r="V560" s="42"/>
      <c r="W560" s="42"/>
      <c r="X560" s="42"/>
      <c r="Y560" s="42"/>
      <c r="Z560" s="42"/>
      <c r="AA560" s="42"/>
      <c r="AB560" s="42"/>
      <c r="AC560" s="42"/>
      <c r="AD560" s="42"/>
      <c r="AE560" s="42"/>
      <c r="AR560" s="219" t="s">
        <v>274</v>
      </c>
      <c r="AT560" s="219" t="s">
        <v>158</v>
      </c>
      <c r="AU560" s="219" t="s">
        <v>88</v>
      </c>
      <c r="AY560" s="20" t="s">
        <v>156</v>
      </c>
      <c r="BE560" s="220">
        <f>IF(N560="základní",J560,0)</f>
        <v>0</v>
      </c>
      <c r="BF560" s="220">
        <f>IF(N560="snížená",J560,0)</f>
        <v>0</v>
      </c>
      <c r="BG560" s="220">
        <f>IF(N560="zákl. přenesená",J560,0)</f>
        <v>0</v>
      </c>
      <c r="BH560" s="220">
        <f>IF(N560="sníž. přenesená",J560,0)</f>
        <v>0</v>
      </c>
      <c r="BI560" s="220">
        <f>IF(N560="nulová",J560,0)</f>
        <v>0</v>
      </c>
      <c r="BJ560" s="20" t="s">
        <v>86</v>
      </c>
      <c r="BK560" s="220">
        <f>ROUND(I560*H560,2)</f>
        <v>0</v>
      </c>
      <c r="BL560" s="20" t="s">
        <v>274</v>
      </c>
      <c r="BM560" s="219" t="s">
        <v>809</v>
      </c>
    </row>
    <row r="561" s="2" customFormat="1">
      <c r="A561" s="42"/>
      <c r="B561" s="43"/>
      <c r="C561" s="44"/>
      <c r="D561" s="221" t="s">
        <v>164</v>
      </c>
      <c r="E561" s="44"/>
      <c r="F561" s="222" t="s">
        <v>810</v>
      </c>
      <c r="G561" s="44"/>
      <c r="H561" s="44"/>
      <c r="I561" s="223"/>
      <c r="J561" s="44"/>
      <c r="K561" s="44"/>
      <c r="L561" s="48"/>
      <c r="M561" s="224"/>
      <c r="N561" s="225"/>
      <c r="O561" s="88"/>
      <c r="P561" s="88"/>
      <c r="Q561" s="88"/>
      <c r="R561" s="88"/>
      <c r="S561" s="88"/>
      <c r="T561" s="89"/>
      <c r="U561" s="42"/>
      <c r="V561" s="42"/>
      <c r="W561" s="42"/>
      <c r="X561" s="42"/>
      <c r="Y561" s="42"/>
      <c r="Z561" s="42"/>
      <c r="AA561" s="42"/>
      <c r="AB561" s="42"/>
      <c r="AC561" s="42"/>
      <c r="AD561" s="42"/>
      <c r="AE561" s="42"/>
      <c r="AT561" s="20" t="s">
        <v>164</v>
      </c>
      <c r="AU561" s="20" t="s">
        <v>88</v>
      </c>
    </row>
    <row r="562" s="13" customFormat="1">
      <c r="A562" s="13"/>
      <c r="B562" s="226"/>
      <c r="C562" s="227"/>
      <c r="D562" s="221" t="s">
        <v>166</v>
      </c>
      <c r="E562" s="228" t="s">
        <v>32</v>
      </c>
      <c r="F562" s="229" t="s">
        <v>811</v>
      </c>
      <c r="G562" s="227"/>
      <c r="H562" s="228" t="s">
        <v>32</v>
      </c>
      <c r="I562" s="230"/>
      <c r="J562" s="227"/>
      <c r="K562" s="227"/>
      <c r="L562" s="231"/>
      <c r="M562" s="232"/>
      <c r="N562" s="233"/>
      <c r="O562" s="233"/>
      <c r="P562" s="233"/>
      <c r="Q562" s="233"/>
      <c r="R562" s="233"/>
      <c r="S562" s="233"/>
      <c r="T562" s="23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5" t="s">
        <v>166</v>
      </c>
      <c r="AU562" s="235" t="s">
        <v>88</v>
      </c>
      <c r="AV562" s="13" t="s">
        <v>86</v>
      </c>
      <c r="AW562" s="13" t="s">
        <v>39</v>
      </c>
      <c r="AX562" s="13" t="s">
        <v>78</v>
      </c>
      <c r="AY562" s="235" t="s">
        <v>156</v>
      </c>
    </row>
    <row r="563" s="14" customFormat="1">
      <c r="A563" s="14"/>
      <c r="B563" s="236"/>
      <c r="C563" s="237"/>
      <c r="D563" s="221" t="s">
        <v>166</v>
      </c>
      <c r="E563" s="238" t="s">
        <v>32</v>
      </c>
      <c r="F563" s="239" t="s">
        <v>812</v>
      </c>
      <c r="G563" s="237"/>
      <c r="H563" s="240">
        <v>109.86</v>
      </c>
      <c r="I563" s="241"/>
      <c r="J563" s="237"/>
      <c r="K563" s="237"/>
      <c r="L563" s="242"/>
      <c r="M563" s="243"/>
      <c r="N563" s="244"/>
      <c r="O563" s="244"/>
      <c r="P563" s="244"/>
      <c r="Q563" s="244"/>
      <c r="R563" s="244"/>
      <c r="S563" s="244"/>
      <c r="T563" s="24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6" t="s">
        <v>166</v>
      </c>
      <c r="AU563" s="246" t="s">
        <v>88</v>
      </c>
      <c r="AV563" s="14" t="s">
        <v>88</v>
      </c>
      <c r="AW563" s="14" t="s">
        <v>39</v>
      </c>
      <c r="AX563" s="14" t="s">
        <v>86</v>
      </c>
      <c r="AY563" s="246" t="s">
        <v>156</v>
      </c>
    </row>
    <row r="564" s="2" customFormat="1" ht="16.5" customHeight="1">
      <c r="A564" s="42"/>
      <c r="B564" s="43"/>
      <c r="C564" s="269" t="s">
        <v>813</v>
      </c>
      <c r="D564" s="269" t="s">
        <v>517</v>
      </c>
      <c r="E564" s="270" t="s">
        <v>814</v>
      </c>
      <c r="F564" s="271" t="s">
        <v>815</v>
      </c>
      <c r="G564" s="272" t="s">
        <v>221</v>
      </c>
      <c r="H564" s="273">
        <v>0.033000000000000002</v>
      </c>
      <c r="I564" s="274"/>
      <c r="J564" s="275">
        <f>ROUND(I564*H564,2)</f>
        <v>0</v>
      </c>
      <c r="K564" s="271" t="s">
        <v>32</v>
      </c>
      <c r="L564" s="276"/>
      <c r="M564" s="277" t="s">
        <v>32</v>
      </c>
      <c r="N564" s="278" t="s">
        <v>49</v>
      </c>
      <c r="O564" s="88"/>
      <c r="P564" s="217">
        <f>O564*H564</f>
        <v>0</v>
      </c>
      <c r="Q564" s="217">
        <v>1</v>
      </c>
      <c r="R564" s="217">
        <f>Q564*H564</f>
        <v>0.033000000000000002</v>
      </c>
      <c r="S564" s="217">
        <v>0</v>
      </c>
      <c r="T564" s="218">
        <f>S564*H564</f>
        <v>0</v>
      </c>
      <c r="U564" s="42"/>
      <c r="V564" s="42"/>
      <c r="W564" s="42"/>
      <c r="X564" s="42"/>
      <c r="Y564" s="42"/>
      <c r="Z564" s="42"/>
      <c r="AA564" s="42"/>
      <c r="AB564" s="42"/>
      <c r="AC564" s="42"/>
      <c r="AD564" s="42"/>
      <c r="AE564" s="42"/>
      <c r="AR564" s="219" t="s">
        <v>394</v>
      </c>
      <c r="AT564" s="219" t="s">
        <v>517</v>
      </c>
      <c r="AU564" s="219" t="s">
        <v>88</v>
      </c>
      <c r="AY564" s="20" t="s">
        <v>156</v>
      </c>
      <c r="BE564" s="220">
        <f>IF(N564="základní",J564,0)</f>
        <v>0</v>
      </c>
      <c r="BF564" s="220">
        <f>IF(N564="snížená",J564,0)</f>
        <v>0</v>
      </c>
      <c r="BG564" s="220">
        <f>IF(N564="zákl. přenesená",J564,0)</f>
        <v>0</v>
      </c>
      <c r="BH564" s="220">
        <f>IF(N564="sníž. přenesená",J564,0)</f>
        <v>0</v>
      </c>
      <c r="BI564" s="220">
        <f>IF(N564="nulová",J564,0)</f>
        <v>0</v>
      </c>
      <c r="BJ564" s="20" t="s">
        <v>86</v>
      </c>
      <c r="BK564" s="220">
        <f>ROUND(I564*H564,2)</f>
        <v>0</v>
      </c>
      <c r="BL564" s="20" t="s">
        <v>274</v>
      </c>
      <c r="BM564" s="219" t="s">
        <v>816</v>
      </c>
    </row>
    <row r="565" s="2" customFormat="1">
      <c r="A565" s="42"/>
      <c r="B565" s="43"/>
      <c r="C565" s="44"/>
      <c r="D565" s="221" t="s">
        <v>164</v>
      </c>
      <c r="E565" s="44"/>
      <c r="F565" s="222" t="s">
        <v>815</v>
      </c>
      <c r="G565" s="44"/>
      <c r="H565" s="44"/>
      <c r="I565" s="223"/>
      <c r="J565" s="44"/>
      <c r="K565" s="44"/>
      <c r="L565" s="48"/>
      <c r="M565" s="224"/>
      <c r="N565" s="225"/>
      <c r="O565" s="88"/>
      <c r="P565" s="88"/>
      <c r="Q565" s="88"/>
      <c r="R565" s="88"/>
      <c r="S565" s="88"/>
      <c r="T565" s="89"/>
      <c r="U565" s="42"/>
      <c r="V565" s="42"/>
      <c r="W565" s="42"/>
      <c r="X565" s="42"/>
      <c r="Y565" s="42"/>
      <c r="Z565" s="42"/>
      <c r="AA565" s="42"/>
      <c r="AB565" s="42"/>
      <c r="AC565" s="42"/>
      <c r="AD565" s="42"/>
      <c r="AE565" s="42"/>
      <c r="AT565" s="20" t="s">
        <v>164</v>
      </c>
      <c r="AU565" s="20" t="s">
        <v>88</v>
      </c>
    </row>
    <row r="566" s="14" customFormat="1">
      <c r="A566" s="14"/>
      <c r="B566" s="236"/>
      <c r="C566" s="237"/>
      <c r="D566" s="221" t="s">
        <v>166</v>
      </c>
      <c r="E566" s="238" t="s">
        <v>32</v>
      </c>
      <c r="F566" s="239" t="s">
        <v>817</v>
      </c>
      <c r="G566" s="237"/>
      <c r="H566" s="240">
        <v>0.033000000000000002</v>
      </c>
      <c r="I566" s="241"/>
      <c r="J566" s="237"/>
      <c r="K566" s="237"/>
      <c r="L566" s="242"/>
      <c r="M566" s="243"/>
      <c r="N566" s="244"/>
      <c r="O566" s="244"/>
      <c r="P566" s="244"/>
      <c r="Q566" s="244"/>
      <c r="R566" s="244"/>
      <c r="S566" s="244"/>
      <c r="T566" s="245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6" t="s">
        <v>166</v>
      </c>
      <c r="AU566" s="246" t="s">
        <v>88</v>
      </c>
      <c r="AV566" s="14" t="s">
        <v>88</v>
      </c>
      <c r="AW566" s="14" t="s">
        <v>39</v>
      </c>
      <c r="AX566" s="14" t="s">
        <v>86</v>
      </c>
      <c r="AY566" s="246" t="s">
        <v>156</v>
      </c>
    </row>
    <row r="567" s="2" customFormat="1" ht="16.5" customHeight="1">
      <c r="A567" s="42"/>
      <c r="B567" s="43"/>
      <c r="C567" s="208" t="s">
        <v>818</v>
      </c>
      <c r="D567" s="208" t="s">
        <v>158</v>
      </c>
      <c r="E567" s="209" t="s">
        <v>819</v>
      </c>
      <c r="F567" s="210" t="s">
        <v>820</v>
      </c>
      <c r="G567" s="211" t="s">
        <v>161</v>
      </c>
      <c r="H567" s="212">
        <v>36.549999999999997</v>
      </c>
      <c r="I567" s="213"/>
      <c r="J567" s="214">
        <f>ROUND(I567*H567,2)</f>
        <v>0</v>
      </c>
      <c r="K567" s="210" t="s">
        <v>32</v>
      </c>
      <c r="L567" s="48"/>
      <c r="M567" s="215" t="s">
        <v>32</v>
      </c>
      <c r="N567" s="216" t="s">
        <v>49</v>
      </c>
      <c r="O567" s="88"/>
      <c r="P567" s="217">
        <f>O567*H567</f>
        <v>0</v>
      </c>
      <c r="Q567" s="217">
        <v>0</v>
      </c>
      <c r="R567" s="217">
        <f>Q567*H567</f>
        <v>0</v>
      </c>
      <c r="S567" s="217">
        <v>0</v>
      </c>
      <c r="T567" s="218">
        <f>S567*H567</f>
        <v>0</v>
      </c>
      <c r="U567" s="42"/>
      <c r="V567" s="42"/>
      <c r="W567" s="42"/>
      <c r="X567" s="42"/>
      <c r="Y567" s="42"/>
      <c r="Z567" s="42"/>
      <c r="AA567" s="42"/>
      <c r="AB567" s="42"/>
      <c r="AC567" s="42"/>
      <c r="AD567" s="42"/>
      <c r="AE567" s="42"/>
      <c r="AR567" s="219" t="s">
        <v>274</v>
      </c>
      <c r="AT567" s="219" t="s">
        <v>158</v>
      </c>
      <c r="AU567" s="219" t="s">
        <v>88</v>
      </c>
      <c r="AY567" s="20" t="s">
        <v>156</v>
      </c>
      <c r="BE567" s="220">
        <f>IF(N567="základní",J567,0)</f>
        <v>0</v>
      </c>
      <c r="BF567" s="220">
        <f>IF(N567="snížená",J567,0)</f>
        <v>0</v>
      </c>
      <c r="BG567" s="220">
        <f>IF(N567="zákl. přenesená",J567,0)</f>
        <v>0</v>
      </c>
      <c r="BH567" s="220">
        <f>IF(N567="sníž. přenesená",J567,0)</f>
        <v>0</v>
      </c>
      <c r="BI567" s="220">
        <f>IF(N567="nulová",J567,0)</f>
        <v>0</v>
      </c>
      <c r="BJ567" s="20" t="s">
        <v>86</v>
      </c>
      <c r="BK567" s="220">
        <f>ROUND(I567*H567,2)</f>
        <v>0</v>
      </c>
      <c r="BL567" s="20" t="s">
        <v>274</v>
      </c>
      <c r="BM567" s="219" t="s">
        <v>821</v>
      </c>
    </row>
    <row r="568" s="2" customFormat="1">
      <c r="A568" s="42"/>
      <c r="B568" s="43"/>
      <c r="C568" s="44"/>
      <c r="D568" s="221" t="s">
        <v>164</v>
      </c>
      <c r="E568" s="44"/>
      <c r="F568" s="222" t="s">
        <v>822</v>
      </c>
      <c r="G568" s="44"/>
      <c r="H568" s="44"/>
      <c r="I568" s="223"/>
      <c r="J568" s="44"/>
      <c r="K568" s="44"/>
      <c r="L568" s="48"/>
      <c r="M568" s="224"/>
      <c r="N568" s="225"/>
      <c r="O568" s="88"/>
      <c r="P568" s="88"/>
      <c r="Q568" s="88"/>
      <c r="R568" s="88"/>
      <c r="S568" s="88"/>
      <c r="T568" s="89"/>
      <c r="U568" s="42"/>
      <c r="V568" s="42"/>
      <c r="W568" s="42"/>
      <c r="X568" s="42"/>
      <c r="Y568" s="42"/>
      <c r="Z568" s="42"/>
      <c r="AA568" s="42"/>
      <c r="AB568" s="42"/>
      <c r="AC568" s="42"/>
      <c r="AD568" s="42"/>
      <c r="AE568" s="42"/>
      <c r="AT568" s="20" t="s">
        <v>164</v>
      </c>
      <c r="AU568" s="20" t="s">
        <v>88</v>
      </c>
    </row>
    <row r="569" s="13" customFormat="1">
      <c r="A569" s="13"/>
      <c r="B569" s="226"/>
      <c r="C569" s="227"/>
      <c r="D569" s="221" t="s">
        <v>166</v>
      </c>
      <c r="E569" s="228" t="s">
        <v>32</v>
      </c>
      <c r="F569" s="229" t="s">
        <v>246</v>
      </c>
      <c r="G569" s="227"/>
      <c r="H569" s="228" t="s">
        <v>32</v>
      </c>
      <c r="I569" s="230"/>
      <c r="J569" s="227"/>
      <c r="K569" s="227"/>
      <c r="L569" s="231"/>
      <c r="M569" s="232"/>
      <c r="N569" s="233"/>
      <c r="O569" s="233"/>
      <c r="P569" s="233"/>
      <c r="Q569" s="233"/>
      <c r="R569" s="233"/>
      <c r="S569" s="233"/>
      <c r="T569" s="23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5" t="s">
        <v>166</v>
      </c>
      <c r="AU569" s="235" t="s">
        <v>88</v>
      </c>
      <c r="AV569" s="13" t="s">
        <v>86</v>
      </c>
      <c r="AW569" s="13" t="s">
        <v>39</v>
      </c>
      <c r="AX569" s="13" t="s">
        <v>78</v>
      </c>
      <c r="AY569" s="235" t="s">
        <v>156</v>
      </c>
    </row>
    <row r="570" s="14" customFormat="1">
      <c r="A570" s="14"/>
      <c r="B570" s="236"/>
      <c r="C570" s="237"/>
      <c r="D570" s="221" t="s">
        <v>166</v>
      </c>
      <c r="E570" s="238" t="s">
        <v>32</v>
      </c>
      <c r="F570" s="239" t="s">
        <v>823</v>
      </c>
      <c r="G570" s="237"/>
      <c r="H570" s="240">
        <v>25.75</v>
      </c>
      <c r="I570" s="241"/>
      <c r="J570" s="237"/>
      <c r="K570" s="237"/>
      <c r="L570" s="242"/>
      <c r="M570" s="243"/>
      <c r="N570" s="244"/>
      <c r="O570" s="244"/>
      <c r="P570" s="244"/>
      <c r="Q570" s="244"/>
      <c r="R570" s="244"/>
      <c r="S570" s="244"/>
      <c r="T570" s="245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6" t="s">
        <v>166</v>
      </c>
      <c r="AU570" s="246" t="s">
        <v>88</v>
      </c>
      <c r="AV570" s="14" t="s">
        <v>88</v>
      </c>
      <c r="AW570" s="14" t="s">
        <v>39</v>
      </c>
      <c r="AX570" s="14" t="s">
        <v>78</v>
      </c>
      <c r="AY570" s="246" t="s">
        <v>156</v>
      </c>
    </row>
    <row r="571" s="13" customFormat="1">
      <c r="A571" s="13"/>
      <c r="B571" s="226"/>
      <c r="C571" s="227"/>
      <c r="D571" s="221" t="s">
        <v>166</v>
      </c>
      <c r="E571" s="228" t="s">
        <v>32</v>
      </c>
      <c r="F571" s="229" t="s">
        <v>248</v>
      </c>
      <c r="G571" s="227"/>
      <c r="H571" s="228" t="s">
        <v>32</v>
      </c>
      <c r="I571" s="230"/>
      <c r="J571" s="227"/>
      <c r="K571" s="227"/>
      <c r="L571" s="231"/>
      <c r="M571" s="232"/>
      <c r="N571" s="233"/>
      <c r="O571" s="233"/>
      <c r="P571" s="233"/>
      <c r="Q571" s="233"/>
      <c r="R571" s="233"/>
      <c r="S571" s="233"/>
      <c r="T571" s="234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5" t="s">
        <v>166</v>
      </c>
      <c r="AU571" s="235" t="s">
        <v>88</v>
      </c>
      <c r="AV571" s="13" t="s">
        <v>86</v>
      </c>
      <c r="AW571" s="13" t="s">
        <v>39</v>
      </c>
      <c r="AX571" s="13" t="s">
        <v>78</v>
      </c>
      <c r="AY571" s="235" t="s">
        <v>156</v>
      </c>
    </row>
    <row r="572" s="14" customFormat="1">
      <c r="A572" s="14"/>
      <c r="B572" s="236"/>
      <c r="C572" s="237"/>
      <c r="D572" s="221" t="s">
        <v>166</v>
      </c>
      <c r="E572" s="238" t="s">
        <v>32</v>
      </c>
      <c r="F572" s="239" t="s">
        <v>824</v>
      </c>
      <c r="G572" s="237"/>
      <c r="H572" s="240">
        <v>1.3</v>
      </c>
      <c r="I572" s="241"/>
      <c r="J572" s="237"/>
      <c r="K572" s="237"/>
      <c r="L572" s="242"/>
      <c r="M572" s="243"/>
      <c r="N572" s="244"/>
      <c r="O572" s="244"/>
      <c r="P572" s="244"/>
      <c r="Q572" s="244"/>
      <c r="R572" s="244"/>
      <c r="S572" s="244"/>
      <c r="T572" s="245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6" t="s">
        <v>166</v>
      </c>
      <c r="AU572" s="246" t="s">
        <v>88</v>
      </c>
      <c r="AV572" s="14" t="s">
        <v>88</v>
      </c>
      <c r="AW572" s="14" t="s">
        <v>39</v>
      </c>
      <c r="AX572" s="14" t="s">
        <v>78</v>
      </c>
      <c r="AY572" s="246" t="s">
        <v>156</v>
      </c>
    </row>
    <row r="573" s="13" customFormat="1">
      <c r="A573" s="13"/>
      <c r="B573" s="226"/>
      <c r="C573" s="227"/>
      <c r="D573" s="221" t="s">
        <v>166</v>
      </c>
      <c r="E573" s="228" t="s">
        <v>32</v>
      </c>
      <c r="F573" s="229" t="s">
        <v>825</v>
      </c>
      <c r="G573" s="227"/>
      <c r="H573" s="228" t="s">
        <v>32</v>
      </c>
      <c r="I573" s="230"/>
      <c r="J573" s="227"/>
      <c r="K573" s="227"/>
      <c r="L573" s="231"/>
      <c r="M573" s="232"/>
      <c r="N573" s="233"/>
      <c r="O573" s="233"/>
      <c r="P573" s="233"/>
      <c r="Q573" s="233"/>
      <c r="R573" s="233"/>
      <c r="S573" s="233"/>
      <c r="T573" s="23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5" t="s">
        <v>166</v>
      </c>
      <c r="AU573" s="235" t="s">
        <v>88</v>
      </c>
      <c r="AV573" s="13" t="s">
        <v>86</v>
      </c>
      <c r="AW573" s="13" t="s">
        <v>39</v>
      </c>
      <c r="AX573" s="13" t="s">
        <v>78</v>
      </c>
      <c r="AY573" s="235" t="s">
        <v>156</v>
      </c>
    </row>
    <row r="574" s="14" customFormat="1">
      <c r="A574" s="14"/>
      <c r="B574" s="236"/>
      <c r="C574" s="237"/>
      <c r="D574" s="221" t="s">
        <v>166</v>
      </c>
      <c r="E574" s="238" t="s">
        <v>32</v>
      </c>
      <c r="F574" s="239" t="s">
        <v>347</v>
      </c>
      <c r="G574" s="237"/>
      <c r="H574" s="240">
        <v>9.5</v>
      </c>
      <c r="I574" s="241"/>
      <c r="J574" s="237"/>
      <c r="K574" s="237"/>
      <c r="L574" s="242"/>
      <c r="M574" s="243"/>
      <c r="N574" s="244"/>
      <c r="O574" s="244"/>
      <c r="P574" s="244"/>
      <c r="Q574" s="244"/>
      <c r="R574" s="244"/>
      <c r="S574" s="244"/>
      <c r="T574" s="245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6" t="s">
        <v>166</v>
      </c>
      <c r="AU574" s="246" t="s">
        <v>88</v>
      </c>
      <c r="AV574" s="14" t="s">
        <v>88</v>
      </c>
      <c r="AW574" s="14" t="s">
        <v>39</v>
      </c>
      <c r="AX574" s="14" t="s">
        <v>78</v>
      </c>
      <c r="AY574" s="246" t="s">
        <v>156</v>
      </c>
    </row>
    <row r="575" s="15" customFormat="1">
      <c r="A575" s="15"/>
      <c r="B575" s="247"/>
      <c r="C575" s="248"/>
      <c r="D575" s="221" t="s">
        <v>166</v>
      </c>
      <c r="E575" s="249" t="s">
        <v>32</v>
      </c>
      <c r="F575" s="250" t="s">
        <v>189</v>
      </c>
      <c r="G575" s="248"/>
      <c r="H575" s="251">
        <v>36.549999999999997</v>
      </c>
      <c r="I575" s="252"/>
      <c r="J575" s="248"/>
      <c r="K575" s="248"/>
      <c r="L575" s="253"/>
      <c r="M575" s="254"/>
      <c r="N575" s="255"/>
      <c r="O575" s="255"/>
      <c r="P575" s="255"/>
      <c r="Q575" s="255"/>
      <c r="R575" s="255"/>
      <c r="S575" s="255"/>
      <c r="T575" s="256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57" t="s">
        <v>166</v>
      </c>
      <c r="AU575" s="257" t="s">
        <v>88</v>
      </c>
      <c r="AV575" s="15" t="s">
        <v>162</v>
      </c>
      <c r="AW575" s="15" t="s">
        <v>39</v>
      </c>
      <c r="AX575" s="15" t="s">
        <v>86</v>
      </c>
      <c r="AY575" s="257" t="s">
        <v>156</v>
      </c>
    </row>
    <row r="576" s="2" customFormat="1" ht="16.5" customHeight="1">
      <c r="A576" s="42"/>
      <c r="B576" s="43"/>
      <c r="C576" s="208" t="s">
        <v>826</v>
      </c>
      <c r="D576" s="208" t="s">
        <v>158</v>
      </c>
      <c r="E576" s="209" t="s">
        <v>827</v>
      </c>
      <c r="F576" s="210" t="s">
        <v>828</v>
      </c>
      <c r="G576" s="211" t="s">
        <v>161</v>
      </c>
      <c r="H576" s="212">
        <v>42.052999999999997</v>
      </c>
      <c r="I576" s="213"/>
      <c r="J576" s="214">
        <f>ROUND(I576*H576,2)</f>
        <v>0</v>
      </c>
      <c r="K576" s="210" t="s">
        <v>32</v>
      </c>
      <c r="L576" s="48"/>
      <c r="M576" s="215" t="s">
        <v>32</v>
      </c>
      <c r="N576" s="216" t="s">
        <v>49</v>
      </c>
      <c r="O576" s="88"/>
      <c r="P576" s="217">
        <f>O576*H576</f>
        <v>0</v>
      </c>
      <c r="Q576" s="217">
        <v>0</v>
      </c>
      <c r="R576" s="217">
        <f>Q576*H576</f>
        <v>0</v>
      </c>
      <c r="S576" s="217">
        <v>0</v>
      </c>
      <c r="T576" s="218">
        <f>S576*H576</f>
        <v>0</v>
      </c>
      <c r="U576" s="42"/>
      <c r="V576" s="42"/>
      <c r="W576" s="42"/>
      <c r="X576" s="42"/>
      <c r="Y576" s="42"/>
      <c r="Z576" s="42"/>
      <c r="AA576" s="42"/>
      <c r="AB576" s="42"/>
      <c r="AC576" s="42"/>
      <c r="AD576" s="42"/>
      <c r="AE576" s="42"/>
      <c r="AR576" s="219" t="s">
        <v>274</v>
      </c>
      <c r="AT576" s="219" t="s">
        <v>158</v>
      </c>
      <c r="AU576" s="219" t="s">
        <v>88</v>
      </c>
      <c r="AY576" s="20" t="s">
        <v>156</v>
      </c>
      <c r="BE576" s="220">
        <f>IF(N576="základní",J576,0)</f>
        <v>0</v>
      </c>
      <c r="BF576" s="220">
        <f>IF(N576="snížená",J576,0)</f>
        <v>0</v>
      </c>
      <c r="BG576" s="220">
        <f>IF(N576="zákl. přenesená",J576,0)</f>
        <v>0</v>
      </c>
      <c r="BH576" s="220">
        <f>IF(N576="sníž. přenesená",J576,0)</f>
        <v>0</v>
      </c>
      <c r="BI576" s="220">
        <f>IF(N576="nulová",J576,0)</f>
        <v>0</v>
      </c>
      <c r="BJ576" s="20" t="s">
        <v>86</v>
      </c>
      <c r="BK576" s="220">
        <f>ROUND(I576*H576,2)</f>
        <v>0</v>
      </c>
      <c r="BL576" s="20" t="s">
        <v>274</v>
      </c>
      <c r="BM576" s="219" t="s">
        <v>829</v>
      </c>
    </row>
    <row r="577" s="2" customFormat="1">
      <c r="A577" s="42"/>
      <c r="B577" s="43"/>
      <c r="C577" s="44"/>
      <c r="D577" s="221" t="s">
        <v>164</v>
      </c>
      <c r="E577" s="44"/>
      <c r="F577" s="222" t="s">
        <v>830</v>
      </c>
      <c r="G577" s="44"/>
      <c r="H577" s="44"/>
      <c r="I577" s="223"/>
      <c r="J577" s="44"/>
      <c r="K577" s="44"/>
      <c r="L577" s="48"/>
      <c r="M577" s="224"/>
      <c r="N577" s="225"/>
      <c r="O577" s="88"/>
      <c r="P577" s="88"/>
      <c r="Q577" s="88"/>
      <c r="R577" s="88"/>
      <c r="S577" s="88"/>
      <c r="T577" s="89"/>
      <c r="U577" s="42"/>
      <c r="V577" s="42"/>
      <c r="W577" s="42"/>
      <c r="X577" s="42"/>
      <c r="Y577" s="42"/>
      <c r="Z577" s="42"/>
      <c r="AA577" s="42"/>
      <c r="AB577" s="42"/>
      <c r="AC577" s="42"/>
      <c r="AD577" s="42"/>
      <c r="AE577" s="42"/>
      <c r="AT577" s="20" t="s">
        <v>164</v>
      </c>
      <c r="AU577" s="20" t="s">
        <v>88</v>
      </c>
    </row>
    <row r="578" s="13" customFormat="1">
      <c r="A578" s="13"/>
      <c r="B578" s="226"/>
      <c r="C578" s="227"/>
      <c r="D578" s="221" t="s">
        <v>166</v>
      </c>
      <c r="E578" s="228" t="s">
        <v>32</v>
      </c>
      <c r="F578" s="229" t="s">
        <v>246</v>
      </c>
      <c r="G578" s="227"/>
      <c r="H578" s="228" t="s">
        <v>32</v>
      </c>
      <c r="I578" s="230"/>
      <c r="J578" s="227"/>
      <c r="K578" s="227"/>
      <c r="L578" s="231"/>
      <c r="M578" s="232"/>
      <c r="N578" s="233"/>
      <c r="O578" s="233"/>
      <c r="P578" s="233"/>
      <c r="Q578" s="233"/>
      <c r="R578" s="233"/>
      <c r="S578" s="233"/>
      <c r="T578" s="234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5" t="s">
        <v>166</v>
      </c>
      <c r="AU578" s="235" t="s">
        <v>88</v>
      </c>
      <c r="AV578" s="13" t="s">
        <v>86</v>
      </c>
      <c r="AW578" s="13" t="s">
        <v>39</v>
      </c>
      <c r="AX578" s="13" t="s">
        <v>78</v>
      </c>
      <c r="AY578" s="235" t="s">
        <v>156</v>
      </c>
    </row>
    <row r="579" s="14" customFormat="1">
      <c r="A579" s="14"/>
      <c r="B579" s="236"/>
      <c r="C579" s="237"/>
      <c r="D579" s="221" t="s">
        <v>166</v>
      </c>
      <c r="E579" s="238" t="s">
        <v>32</v>
      </c>
      <c r="F579" s="239" t="s">
        <v>288</v>
      </c>
      <c r="G579" s="237"/>
      <c r="H579" s="240">
        <v>25.573</v>
      </c>
      <c r="I579" s="241"/>
      <c r="J579" s="237"/>
      <c r="K579" s="237"/>
      <c r="L579" s="242"/>
      <c r="M579" s="243"/>
      <c r="N579" s="244"/>
      <c r="O579" s="244"/>
      <c r="P579" s="244"/>
      <c r="Q579" s="244"/>
      <c r="R579" s="244"/>
      <c r="S579" s="244"/>
      <c r="T579" s="245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6" t="s">
        <v>166</v>
      </c>
      <c r="AU579" s="246" t="s">
        <v>88</v>
      </c>
      <c r="AV579" s="14" t="s">
        <v>88</v>
      </c>
      <c r="AW579" s="14" t="s">
        <v>39</v>
      </c>
      <c r="AX579" s="14" t="s">
        <v>78</v>
      </c>
      <c r="AY579" s="246" t="s">
        <v>156</v>
      </c>
    </row>
    <row r="580" s="13" customFormat="1">
      <c r="A580" s="13"/>
      <c r="B580" s="226"/>
      <c r="C580" s="227"/>
      <c r="D580" s="221" t="s">
        <v>166</v>
      </c>
      <c r="E580" s="228" t="s">
        <v>32</v>
      </c>
      <c r="F580" s="229" t="s">
        <v>248</v>
      </c>
      <c r="G580" s="227"/>
      <c r="H580" s="228" t="s">
        <v>32</v>
      </c>
      <c r="I580" s="230"/>
      <c r="J580" s="227"/>
      <c r="K580" s="227"/>
      <c r="L580" s="231"/>
      <c r="M580" s="232"/>
      <c r="N580" s="233"/>
      <c r="O580" s="233"/>
      <c r="P580" s="233"/>
      <c r="Q580" s="233"/>
      <c r="R580" s="233"/>
      <c r="S580" s="233"/>
      <c r="T580" s="23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5" t="s">
        <v>166</v>
      </c>
      <c r="AU580" s="235" t="s">
        <v>88</v>
      </c>
      <c r="AV580" s="13" t="s">
        <v>86</v>
      </c>
      <c r="AW580" s="13" t="s">
        <v>39</v>
      </c>
      <c r="AX580" s="13" t="s">
        <v>78</v>
      </c>
      <c r="AY580" s="235" t="s">
        <v>156</v>
      </c>
    </row>
    <row r="581" s="14" customFormat="1">
      <c r="A581" s="14"/>
      <c r="B581" s="236"/>
      <c r="C581" s="237"/>
      <c r="D581" s="221" t="s">
        <v>166</v>
      </c>
      <c r="E581" s="238" t="s">
        <v>32</v>
      </c>
      <c r="F581" s="239" t="s">
        <v>289</v>
      </c>
      <c r="G581" s="237"/>
      <c r="H581" s="240">
        <v>7.0300000000000002</v>
      </c>
      <c r="I581" s="241"/>
      <c r="J581" s="237"/>
      <c r="K581" s="237"/>
      <c r="L581" s="242"/>
      <c r="M581" s="243"/>
      <c r="N581" s="244"/>
      <c r="O581" s="244"/>
      <c r="P581" s="244"/>
      <c r="Q581" s="244"/>
      <c r="R581" s="244"/>
      <c r="S581" s="244"/>
      <c r="T581" s="245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6" t="s">
        <v>166</v>
      </c>
      <c r="AU581" s="246" t="s">
        <v>88</v>
      </c>
      <c r="AV581" s="14" t="s">
        <v>88</v>
      </c>
      <c r="AW581" s="14" t="s">
        <v>39</v>
      </c>
      <c r="AX581" s="14" t="s">
        <v>78</v>
      </c>
      <c r="AY581" s="246" t="s">
        <v>156</v>
      </c>
    </row>
    <row r="582" s="13" customFormat="1">
      <c r="A582" s="13"/>
      <c r="B582" s="226"/>
      <c r="C582" s="227"/>
      <c r="D582" s="221" t="s">
        <v>166</v>
      </c>
      <c r="E582" s="228" t="s">
        <v>32</v>
      </c>
      <c r="F582" s="229" t="s">
        <v>259</v>
      </c>
      <c r="G582" s="227"/>
      <c r="H582" s="228" t="s">
        <v>32</v>
      </c>
      <c r="I582" s="230"/>
      <c r="J582" s="227"/>
      <c r="K582" s="227"/>
      <c r="L582" s="231"/>
      <c r="M582" s="232"/>
      <c r="N582" s="233"/>
      <c r="O582" s="233"/>
      <c r="P582" s="233"/>
      <c r="Q582" s="233"/>
      <c r="R582" s="233"/>
      <c r="S582" s="233"/>
      <c r="T582" s="234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5" t="s">
        <v>166</v>
      </c>
      <c r="AU582" s="235" t="s">
        <v>88</v>
      </c>
      <c r="AV582" s="13" t="s">
        <v>86</v>
      </c>
      <c r="AW582" s="13" t="s">
        <v>39</v>
      </c>
      <c r="AX582" s="13" t="s">
        <v>78</v>
      </c>
      <c r="AY582" s="235" t="s">
        <v>156</v>
      </c>
    </row>
    <row r="583" s="14" customFormat="1">
      <c r="A583" s="14"/>
      <c r="B583" s="236"/>
      <c r="C583" s="237"/>
      <c r="D583" s="221" t="s">
        <v>166</v>
      </c>
      <c r="E583" s="238" t="s">
        <v>32</v>
      </c>
      <c r="F583" s="239" t="s">
        <v>831</v>
      </c>
      <c r="G583" s="237"/>
      <c r="H583" s="240">
        <v>9.4499999999999993</v>
      </c>
      <c r="I583" s="241"/>
      <c r="J583" s="237"/>
      <c r="K583" s="237"/>
      <c r="L583" s="242"/>
      <c r="M583" s="243"/>
      <c r="N583" s="244"/>
      <c r="O583" s="244"/>
      <c r="P583" s="244"/>
      <c r="Q583" s="244"/>
      <c r="R583" s="244"/>
      <c r="S583" s="244"/>
      <c r="T583" s="245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6" t="s">
        <v>166</v>
      </c>
      <c r="AU583" s="246" t="s">
        <v>88</v>
      </c>
      <c r="AV583" s="14" t="s">
        <v>88</v>
      </c>
      <c r="AW583" s="14" t="s">
        <v>39</v>
      </c>
      <c r="AX583" s="14" t="s">
        <v>78</v>
      </c>
      <c r="AY583" s="246" t="s">
        <v>156</v>
      </c>
    </row>
    <row r="584" s="15" customFormat="1">
      <c r="A584" s="15"/>
      <c r="B584" s="247"/>
      <c r="C584" s="248"/>
      <c r="D584" s="221" t="s">
        <v>166</v>
      </c>
      <c r="E584" s="249" t="s">
        <v>32</v>
      </c>
      <c r="F584" s="250" t="s">
        <v>189</v>
      </c>
      <c r="G584" s="248"/>
      <c r="H584" s="251">
        <v>42.052999999999997</v>
      </c>
      <c r="I584" s="252"/>
      <c r="J584" s="248"/>
      <c r="K584" s="248"/>
      <c r="L584" s="253"/>
      <c r="M584" s="254"/>
      <c r="N584" s="255"/>
      <c r="O584" s="255"/>
      <c r="P584" s="255"/>
      <c r="Q584" s="255"/>
      <c r="R584" s="255"/>
      <c r="S584" s="255"/>
      <c r="T584" s="256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57" t="s">
        <v>166</v>
      </c>
      <c r="AU584" s="257" t="s">
        <v>88</v>
      </c>
      <c r="AV584" s="15" t="s">
        <v>162</v>
      </c>
      <c r="AW584" s="15" t="s">
        <v>39</v>
      </c>
      <c r="AX584" s="15" t="s">
        <v>86</v>
      </c>
      <c r="AY584" s="257" t="s">
        <v>156</v>
      </c>
    </row>
    <row r="585" s="2" customFormat="1" ht="16.5" customHeight="1">
      <c r="A585" s="42"/>
      <c r="B585" s="43"/>
      <c r="C585" s="269" t="s">
        <v>832</v>
      </c>
      <c r="D585" s="269" t="s">
        <v>517</v>
      </c>
      <c r="E585" s="270" t="s">
        <v>833</v>
      </c>
      <c r="F585" s="271" t="s">
        <v>834</v>
      </c>
      <c r="G585" s="272" t="s">
        <v>835</v>
      </c>
      <c r="H585" s="273">
        <v>456.52600000000001</v>
      </c>
      <c r="I585" s="274"/>
      <c r="J585" s="275">
        <f>ROUND(I585*H585,2)</f>
        <v>0</v>
      </c>
      <c r="K585" s="271" t="s">
        <v>32</v>
      </c>
      <c r="L585" s="276"/>
      <c r="M585" s="277" t="s">
        <v>32</v>
      </c>
      <c r="N585" s="278" t="s">
        <v>49</v>
      </c>
      <c r="O585" s="88"/>
      <c r="P585" s="217">
        <f>O585*H585</f>
        <v>0</v>
      </c>
      <c r="Q585" s="217">
        <v>0.001</v>
      </c>
      <c r="R585" s="217">
        <f>Q585*H585</f>
        <v>0.45652600000000004</v>
      </c>
      <c r="S585" s="217">
        <v>0</v>
      </c>
      <c r="T585" s="218">
        <f>S585*H585</f>
        <v>0</v>
      </c>
      <c r="U585" s="42"/>
      <c r="V585" s="42"/>
      <c r="W585" s="42"/>
      <c r="X585" s="42"/>
      <c r="Y585" s="42"/>
      <c r="Z585" s="42"/>
      <c r="AA585" s="42"/>
      <c r="AB585" s="42"/>
      <c r="AC585" s="42"/>
      <c r="AD585" s="42"/>
      <c r="AE585" s="42"/>
      <c r="AR585" s="219" t="s">
        <v>394</v>
      </c>
      <c r="AT585" s="219" t="s">
        <v>517</v>
      </c>
      <c r="AU585" s="219" t="s">
        <v>88</v>
      </c>
      <c r="AY585" s="20" t="s">
        <v>156</v>
      </c>
      <c r="BE585" s="220">
        <f>IF(N585="základní",J585,0)</f>
        <v>0</v>
      </c>
      <c r="BF585" s="220">
        <f>IF(N585="snížená",J585,0)</f>
        <v>0</v>
      </c>
      <c r="BG585" s="220">
        <f>IF(N585="zákl. přenesená",J585,0)</f>
        <v>0</v>
      </c>
      <c r="BH585" s="220">
        <f>IF(N585="sníž. přenesená",J585,0)</f>
        <v>0</v>
      </c>
      <c r="BI585" s="220">
        <f>IF(N585="nulová",J585,0)</f>
        <v>0</v>
      </c>
      <c r="BJ585" s="20" t="s">
        <v>86</v>
      </c>
      <c r="BK585" s="220">
        <f>ROUND(I585*H585,2)</f>
        <v>0</v>
      </c>
      <c r="BL585" s="20" t="s">
        <v>274</v>
      </c>
      <c r="BM585" s="219" t="s">
        <v>836</v>
      </c>
    </row>
    <row r="586" s="2" customFormat="1">
      <c r="A586" s="42"/>
      <c r="B586" s="43"/>
      <c r="C586" s="44"/>
      <c r="D586" s="221" t="s">
        <v>164</v>
      </c>
      <c r="E586" s="44"/>
      <c r="F586" s="222" t="s">
        <v>837</v>
      </c>
      <c r="G586" s="44"/>
      <c r="H586" s="44"/>
      <c r="I586" s="223"/>
      <c r="J586" s="44"/>
      <c r="K586" s="44"/>
      <c r="L586" s="48"/>
      <c r="M586" s="224"/>
      <c r="N586" s="225"/>
      <c r="O586" s="88"/>
      <c r="P586" s="88"/>
      <c r="Q586" s="88"/>
      <c r="R586" s="88"/>
      <c r="S586" s="88"/>
      <c r="T586" s="89"/>
      <c r="U586" s="42"/>
      <c r="V586" s="42"/>
      <c r="W586" s="42"/>
      <c r="X586" s="42"/>
      <c r="Y586" s="42"/>
      <c r="Z586" s="42"/>
      <c r="AA586" s="42"/>
      <c r="AB586" s="42"/>
      <c r="AC586" s="42"/>
      <c r="AD586" s="42"/>
      <c r="AE586" s="42"/>
      <c r="AT586" s="20" t="s">
        <v>164</v>
      </c>
      <c r="AU586" s="20" t="s">
        <v>88</v>
      </c>
    </row>
    <row r="587" s="13" customFormat="1">
      <c r="A587" s="13"/>
      <c r="B587" s="226"/>
      <c r="C587" s="227"/>
      <c r="D587" s="221" t="s">
        <v>166</v>
      </c>
      <c r="E587" s="228" t="s">
        <v>32</v>
      </c>
      <c r="F587" s="229" t="s">
        <v>838</v>
      </c>
      <c r="G587" s="227"/>
      <c r="H587" s="228" t="s">
        <v>32</v>
      </c>
      <c r="I587" s="230"/>
      <c r="J587" s="227"/>
      <c r="K587" s="227"/>
      <c r="L587" s="231"/>
      <c r="M587" s="232"/>
      <c r="N587" s="233"/>
      <c r="O587" s="233"/>
      <c r="P587" s="233"/>
      <c r="Q587" s="233"/>
      <c r="R587" s="233"/>
      <c r="S587" s="233"/>
      <c r="T587" s="23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5" t="s">
        <v>166</v>
      </c>
      <c r="AU587" s="235" t="s">
        <v>88</v>
      </c>
      <c r="AV587" s="13" t="s">
        <v>86</v>
      </c>
      <c r="AW587" s="13" t="s">
        <v>39</v>
      </c>
      <c r="AX587" s="13" t="s">
        <v>78</v>
      </c>
      <c r="AY587" s="235" t="s">
        <v>156</v>
      </c>
    </row>
    <row r="588" s="14" customFormat="1">
      <c r="A588" s="14"/>
      <c r="B588" s="236"/>
      <c r="C588" s="237"/>
      <c r="D588" s="221" t="s">
        <v>166</v>
      </c>
      <c r="E588" s="238" t="s">
        <v>32</v>
      </c>
      <c r="F588" s="239" t="s">
        <v>839</v>
      </c>
      <c r="G588" s="237"/>
      <c r="H588" s="240">
        <v>415.024</v>
      </c>
      <c r="I588" s="241"/>
      <c r="J588" s="237"/>
      <c r="K588" s="237"/>
      <c r="L588" s="242"/>
      <c r="M588" s="243"/>
      <c r="N588" s="244"/>
      <c r="O588" s="244"/>
      <c r="P588" s="244"/>
      <c r="Q588" s="244"/>
      <c r="R588" s="244"/>
      <c r="S588" s="244"/>
      <c r="T588" s="245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6" t="s">
        <v>166</v>
      </c>
      <c r="AU588" s="246" t="s">
        <v>88</v>
      </c>
      <c r="AV588" s="14" t="s">
        <v>88</v>
      </c>
      <c r="AW588" s="14" t="s">
        <v>39</v>
      </c>
      <c r="AX588" s="14" t="s">
        <v>78</v>
      </c>
      <c r="AY588" s="246" t="s">
        <v>156</v>
      </c>
    </row>
    <row r="589" s="14" customFormat="1">
      <c r="A589" s="14"/>
      <c r="B589" s="236"/>
      <c r="C589" s="237"/>
      <c r="D589" s="221" t="s">
        <v>166</v>
      </c>
      <c r="E589" s="238" t="s">
        <v>32</v>
      </c>
      <c r="F589" s="239" t="s">
        <v>840</v>
      </c>
      <c r="G589" s="237"/>
      <c r="H589" s="240">
        <v>456.52600000000001</v>
      </c>
      <c r="I589" s="241"/>
      <c r="J589" s="237"/>
      <c r="K589" s="237"/>
      <c r="L589" s="242"/>
      <c r="M589" s="243"/>
      <c r="N589" s="244"/>
      <c r="O589" s="244"/>
      <c r="P589" s="244"/>
      <c r="Q589" s="244"/>
      <c r="R589" s="244"/>
      <c r="S589" s="244"/>
      <c r="T589" s="245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6" t="s">
        <v>166</v>
      </c>
      <c r="AU589" s="246" t="s">
        <v>88</v>
      </c>
      <c r="AV589" s="14" t="s">
        <v>88</v>
      </c>
      <c r="AW589" s="14" t="s">
        <v>39</v>
      </c>
      <c r="AX589" s="14" t="s">
        <v>86</v>
      </c>
      <c r="AY589" s="246" t="s">
        <v>156</v>
      </c>
    </row>
    <row r="590" s="2" customFormat="1" ht="16.5" customHeight="1">
      <c r="A590" s="42"/>
      <c r="B590" s="43"/>
      <c r="C590" s="208" t="s">
        <v>841</v>
      </c>
      <c r="D590" s="208" t="s">
        <v>158</v>
      </c>
      <c r="E590" s="209" t="s">
        <v>842</v>
      </c>
      <c r="F590" s="210" t="s">
        <v>843</v>
      </c>
      <c r="G590" s="211" t="s">
        <v>161</v>
      </c>
      <c r="H590" s="212">
        <v>36.549999999999997</v>
      </c>
      <c r="I590" s="213"/>
      <c r="J590" s="214">
        <f>ROUND(I590*H590,2)</f>
        <v>0</v>
      </c>
      <c r="K590" s="210" t="s">
        <v>32</v>
      </c>
      <c r="L590" s="48"/>
      <c r="M590" s="215" t="s">
        <v>32</v>
      </c>
      <c r="N590" s="216" t="s">
        <v>49</v>
      </c>
      <c r="O590" s="88"/>
      <c r="P590" s="217">
        <f>O590*H590</f>
        <v>0</v>
      </c>
      <c r="Q590" s="217">
        <v>0.0035000000000000001</v>
      </c>
      <c r="R590" s="217">
        <f>Q590*H590</f>
        <v>0.12792499999999998</v>
      </c>
      <c r="S590" s="217">
        <v>0</v>
      </c>
      <c r="T590" s="218">
        <f>S590*H590</f>
        <v>0</v>
      </c>
      <c r="U590" s="42"/>
      <c r="V590" s="42"/>
      <c r="W590" s="42"/>
      <c r="X590" s="42"/>
      <c r="Y590" s="42"/>
      <c r="Z590" s="42"/>
      <c r="AA590" s="42"/>
      <c r="AB590" s="42"/>
      <c r="AC590" s="42"/>
      <c r="AD590" s="42"/>
      <c r="AE590" s="42"/>
      <c r="AR590" s="219" t="s">
        <v>274</v>
      </c>
      <c r="AT590" s="219" t="s">
        <v>158</v>
      </c>
      <c r="AU590" s="219" t="s">
        <v>88</v>
      </c>
      <c r="AY590" s="20" t="s">
        <v>156</v>
      </c>
      <c r="BE590" s="220">
        <f>IF(N590="základní",J590,0)</f>
        <v>0</v>
      </c>
      <c r="BF590" s="220">
        <f>IF(N590="snížená",J590,0)</f>
        <v>0</v>
      </c>
      <c r="BG590" s="220">
        <f>IF(N590="zákl. přenesená",J590,0)</f>
        <v>0</v>
      </c>
      <c r="BH590" s="220">
        <f>IF(N590="sníž. přenesená",J590,0)</f>
        <v>0</v>
      </c>
      <c r="BI590" s="220">
        <f>IF(N590="nulová",J590,0)</f>
        <v>0</v>
      </c>
      <c r="BJ590" s="20" t="s">
        <v>86</v>
      </c>
      <c r="BK590" s="220">
        <f>ROUND(I590*H590,2)</f>
        <v>0</v>
      </c>
      <c r="BL590" s="20" t="s">
        <v>274</v>
      </c>
      <c r="BM590" s="219" t="s">
        <v>844</v>
      </c>
    </row>
    <row r="591" s="2" customFormat="1">
      <c r="A591" s="42"/>
      <c r="B591" s="43"/>
      <c r="C591" s="44"/>
      <c r="D591" s="221" t="s">
        <v>164</v>
      </c>
      <c r="E591" s="44"/>
      <c r="F591" s="222" t="s">
        <v>845</v>
      </c>
      <c r="G591" s="44"/>
      <c r="H591" s="44"/>
      <c r="I591" s="223"/>
      <c r="J591" s="44"/>
      <c r="K591" s="44"/>
      <c r="L591" s="48"/>
      <c r="M591" s="224"/>
      <c r="N591" s="225"/>
      <c r="O591" s="88"/>
      <c r="P591" s="88"/>
      <c r="Q591" s="88"/>
      <c r="R591" s="88"/>
      <c r="S591" s="88"/>
      <c r="T591" s="89"/>
      <c r="U591" s="42"/>
      <c r="V591" s="42"/>
      <c r="W591" s="42"/>
      <c r="X591" s="42"/>
      <c r="Y591" s="42"/>
      <c r="Z591" s="42"/>
      <c r="AA591" s="42"/>
      <c r="AB591" s="42"/>
      <c r="AC591" s="42"/>
      <c r="AD591" s="42"/>
      <c r="AE591" s="42"/>
      <c r="AT591" s="20" t="s">
        <v>164</v>
      </c>
      <c r="AU591" s="20" t="s">
        <v>88</v>
      </c>
    </row>
    <row r="592" s="13" customFormat="1">
      <c r="A592" s="13"/>
      <c r="B592" s="226"/>
      <c r="C592" s="227"/>
      <c r="D592" s="221" t="s">
        <v>166</v>
      </c>
      <c r="E592" s="228" t="s">
        <v>32</v>
      </c>
      <c r="F592" s="229" t="s">
        <v>246</v>
      </c>
      <c r="G592" s="227"/>
      <c r="H592" s="228" t="s">
        <v>32</v>
      </c>
      <c r="I592" s="230"/>
      <c r="J592" s="227"/>
      <c r="K592" s="227"/>
      <c r="L592" s="231"/>
      <c r="M592" s="232"/>
      <c r="N592" s="233"/>
      <c r="O592" s="233"/>
      <c r="P592" s="233"/>
      <c r="Q592" s="233"/>
      <c r="R592" s="233"/>
      <c r="S592" s="233"/>
      <c r="T592" s="234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5" t="s">
        <v>166</v>
      </c>
      <c r="AU592" s="235" t="s">
        <v>88</v>
      </c>
      <c r="AV592" s="13" t="s">
        <v>86</v>
      </c>
      <c r="AW592" s="13" t="s">
        <v>39</v>
      </c>
      <c r="AX592" s="13" t="s">
        <v>78</v>
      </c>
      <c r="AY592" s="235" t="s">
        <v>156</v>
      </c>
    </row>
    <row r="593" s="14" customFormat="1">
      <c r="A593" s="14"/>
      <c r="B593" s="236"/>
      <c r="C593" s="237"/>
      <c r="D593" s="221" t="s">
        <v>166</v>
      </c>
      <c r="E593" s="238" t="s">
        <v>32</v>
      </c>
      <c r="F593" s="239" t="s">
        <v>823</v>
      </c>
      <c r="G593" s="237"/>
      <c r="H593" s="240">
        <v>25.75</v>
      </c>
      <c r="I593" s="241"/>
      <c r="J593" s="237"/>
      <c r="K593" s="237"/>
      <c r="L593" s="242"/>
      <c r="M593" s="243"/>
      <c r="N593" s="244"/>
      <c r="O593" s="244"/>
      <c r="P593" s="244"/>
      <c r="Q593" s="244"/>
      <c r="R593" s="244"/>
      <c r="S593" s="244"/>
      <c r="T593" s="245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6" t="s">
        <v>166</v>
      </c>
      <c r="AU593" s="246" t="s">
        <v>88</v>
      </c>
      <c r="AV593" s="14" t="s">
        <v>88</v>
      </c>
      <c r="AW593" s="14" t="s">
        <v>39</v>
      </c>
      <c r="AX593" s="14" t="s">
        <v>78</v>
      </c>
      <c r="AY593" s="246" t="s">
        <v>156</v>
      </c>
    </row>
    <row r="594" s="13" customFormat="1">
      <c r="A594" s="13"/>
      <c r="B594" s="226"/>
      <c r="C594" s="227"/>
      <c r="D594" s="221" t="s">
        <v>166</v>
      </c>
      <c r="E594" s="228" t="s">
        <v>32</v>
      </c>
      <c r="F594" s="229" t="s">
        <v>248</v>
      </c>
      <c r="G594" s="227"/>
      <c r="H594" s="228" t="s">
        <v>32</v>
      </c>
      <c r="I594" s="230"/>
      <c r="J594" s="227"/>
      <c r="K594" s="227"/>
      <c r="L594" s="231"/>
      <c r="M594" s="232"/>
      <c r="N594" s="233"/>
      <c r="O594" s="233"/>
      <c r="P594" s="233"/>
      <c r="Q594" s="233"/>
      <c r="R594" s="233"/>
      <c r="S594" s="233"/>
      <c r="T594" s="23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5" t="s">
        <v>166</v>
      </c>
      <c r="AU594" s="235" t="s">
        <v>88</v>
      </c>
      <c r="AV594" s="13" t="s">
        <v>86</v>
      </c>
      <c r="AW594" s="13" t="s">
        <v>39</v>
      </c>
      <c r="AX594" s="13" t="s">
        <v>78</v>
      </c>
      <c r="AY594" s="235" t="s">
        <v>156</v>
      </c>
    </row>
    <row r="595" s="14" customFormat="1">
      <c r="A595" s="14"/>
      <c r="B595" s="236"/>
      <c r="C595" s="237"/>
      <c r="D595" s="221" t="s">
        <v>166</v>
      </c>
      <c r="E595" s="238" t="s">
        <v>32</v>
      </c>
      <c r="F595" s="239" t="s">
        <v>824</v>
      </c>
      <c r="G595" s="237"/>
      <c r="H595" s="240">
        <v>1.3</v>
      </c>
      <c r="I595" s="241"/>
      <c r="J595" s="237"/>
      <c r="K595" s="237"/>
      <c r="L595" s="242"/>
      <c r="M595" s="243"/>
      <c r="N595" s="244"/>
      <c r="O595" s="244"/>
      <c r="P595" s="244"/>
      <c r="Q595" s="244"/>
      <c r="R595" s="244"/>
      <c r="S595" s="244"/>
      <c r="T595" s="245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6" t="s">
        <v>166</v>
      </c>
      <c r="AU595" s="246" t="s">
        <v>88</v>
      </c>
      <c r="AV595" s="14" t="s">
        <v>88</v>
      </c>
      <c r="AW595" s="14" t="s">
        <v>39</v>
      </c>
      <c r="AX595" s="14" t="s">
        <v>78</v>
      </c>
      <c r="AY595" s="246" t="s">
        <v>156</v>
      </c>
    </row>
    <row r="596" s="13" customFormat="1">
      <c r="A596" s="13"/>
      <c r="B596" s="226"/>
      <c r="C596" s="227"/>
      <c r="D596" s="221" t="s">
        <v>166</v>
      </c>
      <c r="E596" s="228" t="s">
        <v>32</v>
      </c>
      <c r="F596" s="229" t="s">
        <v>825</v>
      </c>
      <c r="G596" s="227"/>
      <c r="H596" s="228" t="s">
        <v>32</v>
      </c>
      <c r="I596" s="230"/>
      <c r="J596" s="227"/>
      <c r="K596" s="227"/>
      <c r="L596" s="231"/>
      <c r="M596" s="232"/>
      <c r="N596" s="233"/>
      <c r="O596" s="233"/>
      <c r="P596" s="233"/>
      <c r="Q596" s="233"/>
      <c r="R596" s="233"/>
      <c r="S596" s="233"/>
      <c r="T596" s="234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5" t="s">
        <v>166</v>
      </c>
      <c r="AU596" s="235" t="s">
        <v>88</v>
      </c>
      <c r="AV596" s="13" t="s">
        <v>86</v>
      </c>
      <c r="AW596" s="13" t="s">
        <v>39</v>
      </c>
      <c r="AX596" s="13" t="s">
        <v>78</v>
      </c>
      <c r="AY596" s="235" t="s">
        <v>156</v>
      </c>
    </row>
    <row r="597" s="14" customFormat="1">
      <c r="A597" s="14"/>
      <c r="B597" s="236"/>
      <c r="C597" s="237"/>
      <c r="D597" s="221" t="s">
        <v>166</v>
      </c>
      <c r="E597" s="238" t="s">
        <v>32</v>
      </c>
      <c r="F597" s="239" t="s">
        <v>347</v>
      </c>
      <c r="G597" s="237"/>
      <c r="H597" s="240">
        <v>9.5</v>
      </c>
      <c r="I597" s="241"/>
      <c r="J597" s="237"/>
      <c r="K597" s="237"/>
      <c r="L597" s="242"/>
      <c r="M597" s="243"/>
      <c r="N597" s="244"/>
      <c r="O597" s="244"/>
      <c r="P597" s="244"/>
      <c r="Q597" s="244"/>
      <c r="R597" s="244"/>
      <c r="S597" s="244"/>
      <c r="T597" s="245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6" t="s">
        <v>166</v>
      </c>
      <c r="AU597" s="246" t="s">
        <v>88</v>
      </c>
      <c r="AV597" s="14" t="s">
        <v>88</v>
      </c>
      <c r="AW597" s="14" t="s">
        <v>39</v>
      </c>
      <c r="AX597" s="14" t="s">
        <v>78</v>
      </c>
      <c r="AY597" s="246" t="s">
        <v>156</v>
      </c>
    </row>
    <row r="598" s="15" customFormat="1">
      <c r="A598" s="15"/>
      <c r="B598" s="247"/>
      <c r="C598" s="248"/>
      <c r="D598" s="221" t="s">
        <v>166</v>
      </c>
      <c r="E598" s="249" t="s">
        <v>32</v>
      </c>
      <c r="F598" s="250" t="s">
        <v>189</v>
      </c>
      <c r="G598" s="248"/>
      <c r="H598" s="251">
        <v>36.549999999999997</v>
      </c>
      <c r="I598" s="252"/>
      <c r="J598" s="248"/>
      <c r="K598" s="248"/>
      <c r="L598" s="253"/>
      <c r="M598" s="254"/>
      <c r="N598" s="255"/>
      <c r="O598" s="255"/>
      <c r="P598" s="255"/>
      <c r="Q598" s="255"/>
      <c r="R598" s="255"/>
      <c r="S598" s="255"/>
      <c r="T598" s="256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57" t="s">
        <v>166</v>
      </c>
      <c r="AU598" s="257" t="s">
        <v>88</v>
      </c>
      <c r="AV598" s="15" t="s">
        <v>162</v>
      </c>
      <c r="AW598" s="15" t="s">
        <v>39</v>
      </c>
      <c r="AX598" s="15" t="s">
        <v>86</v>
      </c>
      <c r="AY598" s="257" t="s">
        <v>156</v>
      </c>
    </row>
    <row r="599" s="2" customFormat="1" ht="16.5" customHeight="1">
      <c r="A599" s="42"/>
      <c r="B599" s="43"/>
      <c r="C599" s="208" t="s">
        <v>846</v>
      </c>
      <c r="D599" s="208" t="s">
        <v>158</v>
      </c>
      <c r="E599" s="209" t="s">
        <v>847</v>
      </c>
      <c r="F599" s="210" t="s">
        <v>848</v>
      </c>
      <c r="G599" s="211" t="s">
        <v>161</v>
      </c>
      <c r="H599" s="212">
        <v>42.052999999999997</v>
      </c>
      <c r="I599" s="213"/>
      <c r="J599" s="214">
        <f>ROUND(I599*H599,2)</f>
        <v>0</v>
      </c>
      <c r="K599" s="210" t="s">
        <v>32</v>
      </c>
      <c r="L599" s="48"/>
      <c r="M599" s="215" t="s">
        <v>32</v>
      </c>
      <c r="N599" s="216" t="s">
        <v>49</v>
      </c>
      <c r="O599" s="88"/>
      <c r="P599" s="217">
        <f>O599*H599</f>
        <v>0</v>
      </c>
      <c r="Q599" s="217">
        <v>0.0035000000000000001</v>
      </c>
      <c r="R599" s="217">
        <f>Q599*H599</f>
        <v>0.1471855</v>
      </c>
      <c r="S599" s="217">
        <v>0</v>
      </c>
      <c r="T599" s="218">
        <f>S599*H599</f>
        <v>0</v>
      </c>
      <c r="U599" s="42"/>
      <c r="V599" s="42"/>
      <c r="W599" s="42"/>
      <c r="X599" s="42"/>
      <c r="Y599" s="42"/>
      <c r="Z599" s="42"/>
      <c r="AA599" s="42"/>
      <c r="AB599" s="42"/>
      <c r="AC599" s="42"/>
      <c r="AD599" s="42"/>
      <c r="AE599" s="42"/>
      <c r="AR599" s="219" t="s">
        <v>274</v>
      </c>
      <c r="AT599" s="219" t="s">
        <v>158</v>
      </c>
      <c r="AU599" s="219" t="s">
        <v>88</v>
      </c>
      <c r="AY599" s="20" t="s">
        <v>156</v>
      </c>
      <c r="BE599" s="220">
        <f>IF(N599="základní",J599,0)</f>
        <v>0</v>
      </c>
      <c r="BF599" s="220">
        <f>IF(N599="snížená",J599,0)</f>
        <v>0</v>
      </c>
      <c r="BG599" s="220">
        <f>IF(N599="zákl. přenesená",J599,0)</f>
        <v>0</v>
      </c>
      <c r="BH599" s="220">
        <f>IF(N599="sníž. přenesená",J599,0)</f>
        <v>0</v>
      </c>
      <c r="BI599" s="220">
        <f>IF(N599="nulová",J599,0)</f>
        <v>0</v>
      </c>
      <c r="BJ599" s="20" t="s">
        <v>86</v>
      </c>
      <c r="BK599" s="220">
        <f>ROUND(I599*H599,2)</f>
        <v>0</v>
      </c>
      <c r="BL599" s="20" t="s">
        <v>274</v>
      </c>
      <c r="BM599" s="219" t="s">
        <v>849</v>
      </c>
    </row>
    <row r="600" s="2" customFormat="1">
      <c r="A600" s="42"/>
      <c r="B600" s="43"/>
      <c r="C600" s="44"/>
      <c r="D600" s="221" t="s">
        <v>164</v>
      </c>
      <c r="E600" s="44"/>
      <c r="F600" s="222" t="s">
        <v>850</v>
      </c>
      <c r="G600" s="44"/>
      <c r="H600" s="44"/>
      <c r="I600" s="223"/>
      <c r="J600" s="44"/>
      <c r="K600" s="44"/>
      <c r="L600" s="48"/>
      <c r="M600" s="224"/>
      <c r="N600" s="225"/>
      <c r="O600" s="88"/>
      <c r="P600" s="88"/>
      <c r="Q600" s="88"/>
      <c r="R600" s="88"/>
      <c r="S600" s="88"/>
      <c r="T600" s="89"/>
      <c r="U600" s="42"/>
      <c r="V600" s="42"/>
      <c r="W600" s="42"/>
      <c r="X600" s="42"/>
      <c r="Y600" s="42"/>
      <c r="Z600" s="42"/>
      <c r="AA600" s="42"/>
      <c r="AB600" s="42"/>
      <c r="AC600" s="42"/>
      <c r="AD600" s="42"/>
      <c r="AE600" s="42"/>
      <c r="AT600" s="20" t="s">
        <v>164</v>
      </c>
      <c r="AU600" s="20" t="s">
        <v>88</v>
      </c>
    </row>
    <row r="601" s="13" customFormat="1">
      <c r="A601" s="13"/>
      <c r="B601" s="226"/>
      <c r="C601" s="227"/>
      <c r="D601" s="221" t="s">
        <v>166</v>
      </c>
      <c r="E601" s="228" t="s">
        <v>32</v>
      </c>
      <c r="F601" s="229" t="s">
        <v>246</v>
      </c>
      <c r="G601" s="227"/>
      <c r="H601" s="228" t="s">
        <v>32</v>
      </c>
      <c r="I601" s="230"/>
      <c r="J601" s="227"/>
      <c r="K601" s="227"/>
      <c r="L601" s="231"/>
      <c r="M601" s="232"/>
      <c r="N601" s="233"/>
      <c r="O601" s="233"/>
      <c r="P601" s="233"/>
      <c r="Q601" s="233"/>
      <c r="R601" s="233"/>
      <c r="S601" s="233"/>
      <c r="T601" s="23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5" t="s">
        <v>166</v>
      </c>
      <c r="AU601" s="235" t="s">
        <v>88</v>
      </c>
      <c r="AV601" s="13" t="s">
        <v>86</v>
      </c>
      <c r="AW601" s="13" t="s">
        <v>39</v>
      </c>
      <c r="AX601" s="13" t="s">
        <v>78</v>
      </c>
      <c r="AY601" s="235" t="s">
        <v>156</v>
      </c>
    </row>
    <row r="602" s="14" customFormat="1">
      <c r="A602" s="14"/>
      <c r="B602" s="236"/>
      <c r="C602" s="237"/>
      <c r="D602" s="221" t="s">
        <v>166</v>
      </c>
      <c r="E602" s="238" t="s">
        <v>32</v>
      </c>
      <c r="F602" s="239" t="s">
        <v>288</v>
      </c>
      <c r="G602" s="237"/>
      <c r="H602" s="240">
        <v>25.573</v>
      </c>
      <c r="I602" s="241"/>
      <c r="J602" s="237"/>
      <c r="K602" s="237"/>
      <c r="L602" s="242"/>
      <c r="M602" s="243"/>
      <c r="N602" s="244"/>
      <c r="O602" s="244"/>
      <c r="P602" s="244"/>
      <c r="Q602" s="244"/>
      <c r="R602" s="244"/>
      <c r="S602" s="244"/>
      <c r="T602" s="245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6" t="s">
        <v>166</v>
      </c>
      <c r="AU602" s="246" t="s">
        <v>88</v>
      </c>
      <c r="AV602" s="14" t="s">
        <v>88</v>
      </c>
      <c r="AW602" s="14" t="s">
        <v>39</v>
      </c>
      <c r="AX602" s="14" t="s">
        <v>78</v>
      </c>
      <c r="AY602" s="246" t="s">
        <v>156</v>
      </c>
    </row>
    <row r="603" s="13" customFormat="1">
      <c r="A603" s="13"/>
      <c r="B603" s="226"/>
      <c r="C603" s="227"/>
      <c r="D603" s="221" t="s">
        <v>166</v>
      </c>
      <c r="E603" s="228" t="s">
        <v>32</v>
      </c>
      <c r="F603" s="229" t="s">
        <v>248</v>
      </c>
      <c r="G603" s="227"/>
      <c r="H603" s="228" t="s">
        <v>32</v>
      </c>
      <c r="I603" s="230"/>
      <c r="J603" s="227"/>
      <c r="K603" s="227"/>
      <c r="L603" s="231"/>
      <c r="M603" s="232"/>
      <c r="N603" s="233"/>
      <c r="O603" s="233"/>
      <c r="P603" s="233"/>
      <c r="Q603" s="233"/>
      <c r="R603" s="233"/>
      <c r="S603" s="233"/>
      <c r="T603" s="23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5" t="s">
        <v>166</v>
      </c>
      <c r="AU603" s="235" t="s">
        <v>88</v>
      </c>
      <c r="AV603" s="13" t="s">
        <v>86</v>
      </c>
      <c r="AW603" s="13" t="s">
        <v>39</v>
      </c>
      <c r="AX603" s="13" t="s">
        <v>78</v>
      </c>
      <c r="AY603" s="235" t="s">
        <v>156</v>
      </c>
    </row>
    <row r="604" s="14" customFormat="1">
      <c r="A604" s="14"/>
      <c r="B604" s="236"/>
      <c r="C604" s="237"/>
      <c r="D604" s="221" t="s">
        <v>166</v>
      </c>
      <c r="E604" s="238" t="s">
        <v>32</v>
      </c>
      <c r="F604" s="239" t="s">
        <v>289</v>
      </c>
      <c r="G604" s="237"/>
      <c r="H604" s="240">
        <v>7.0300000000000002</v>
      </c>
      <c r="I604" s="241"/>
      <c r="J604" s="237"/>
      <c r="K604" s="237"/>
      <c r="L604" s="242"/>
      <c r="M604" s="243"/>
      <c r="N604" s="244"/>
      <c r="O604" s="244"/>
      <c r="P604" s="244"/>
      <c r="Q604" s="244"/>
      <c r="R604" s="244"/>
      <c r="S604" s="244"/>
      <c r="T604" s="245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6" t="s">
        <v>166</v>
      </c>
      <c r="AU604" s="246" t="s">
        <v>88</v>
      </c>
      <c r="AV604" s="14" t="s">
        <v>88</v>
      </c>
      <c r="AW604" s="14" t="s">
        <v>39</v>
      </c>
      <c r="AX604" s="14" t="s">
        <v>78</v>
      </c>
      <c r="AY604" s="246" t="s">
        <v>156</v>
      </c>
    </row>
    <row r="605" s="13" customFormat="1">
      <c r="A605" s="13"/>
      <c r="B605" s="226"/>
      <c r="C605" s="227"/>
      <c r="D605" s="221" t="s">
        <v>166</v>
      </c>
      <c r="E605" s="228" t="s">
        <v>32</v>
      </c>
      <c r="F605" s="229" t="s">
        <v>259</v>
      </c>
      <c r="G605" s="227"/>
      <c r="H605" s="228" t="s">
        <v>32</v>
      </c>
      <c r="I605" s="230"/>
      <c r="J605" s="227"/>
      <c r="K605" s="227"/>
      <c r="L605" s="231"/>
      <c r="M605" s="232"/>
      <c r="N605" s="233"/>
      <c r="O605" s="233"/>
      <c r="P605" s="233"/>
      <c r="Q605" s="233"/>
      <c r="R605" s="233"/>
      <c r="S605" s="233"/>
      <c r="T605" s="23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5" t="s">
        <v>166</v>
      </c>
      <c r="AU605" s="235" t="s">
        <v>88</v>
      </c>
      <c r="AV605" s="13" t="s">
        <v>86</v>
      </c>
      <c r="AW605" s="13" t="s">
        <v>39</v>
      </c>
      <c r="AX605" s="13" t="s">
        <v>78</v>
      </c>
      <c r="AY605" s="235" t="s">
        <v>156</v>
      </c>
    </row>
    <row r="606" s="14" customFormat="1">
      <c r="A606" s="14"/>
      <c r="B606" s="236"/>
      <c r="C606" s="237"/>
      <c r="D606" s="221" t="s">
        <v>166</v>
      </c>
      <c r="E606" s="238" t="s">
        <v>32</v>
      </c>
      <c r="F606" s="239" t="s">
        <v>831</v>
      </c>
      <c r="G606" s="237"/>
      <c r="H606" s="240">
        <v>9.4499999999999993</v>
      </c>
      <c r="I606" s="241"/>
      <c r="J606" s="237"/>
      <c r="K606" s="237"/>
      <c r="L606" s="242"/>
      <c r="M606" s="243"/>
      <c r="N606" s="244"/>
      <c r="O606" s="244"/>
      <c r="P606" s="244"/>
      <c r="Q606" s="244"/>
      <c r="R606" s="244"/>
      <c r="S606" s="244"/>
      <c r="T606" s="245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6" t="s">
        <v>166</v>
      </c>
      <c r="AU606" s="246" t="s">
        <v>88</v>
      </c>
      <c r="AV606" s="14" t="s">
        <v>88</v>
      </c>
      <c r="AW606" s="14" t="s">
        <v>39</v>
      </c>
      <c r="AX606" s="14" t="s">
        <v>78</v>
      </c>
      <c r="AY606" s="246" t="s">
        <v>156</v>
      </c>
    </row>
    <row r="607" s="15" customFormat="1">
      <c r="A607" s="15"/>
      <c r="B607" s="247"/>
      <c r="C607" s="248"/>
      <c r="D607" s="221" t="s">
        <v>166</v>
      </c>
      <c r="E607" s="249" t="s">
        <v>32</v>
      </c>
      <c r="F607" s="250" t="s">
        <v>189</v>
      </c>
      <c r="G607" s="248"/>
      <c r="H607" s="251">
        <v>42.052999999999997</v>
      </c>
      <c r="I607" s="252"/>
      <c r="J607" s="248"/>
      <c r="K607" s="248"/>
      <c r="L607" s="253"/>
      <c r="M607" s="254"/>
      <c r="N607" s="255"/>
      <c r="O607" s="255"/>
      <c r="P607" s="255"/>
      <c r="Q607" s="255"/>
      <c r="R607" s="255"/>
      <c r="S607" s="255"/>
      <c r="T607" s="256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57" t="s">
        <v>166</v>
      </c>
      <c r="AU607" s="257" t="s">
        <v>88</v>
      </c>
      <c r="AV607" s="15" t="s">
        <v>162</v>
      </c>
      <c r="AW607" s="15" t="s">
        <v>39</v>
      </c>
      <c r="AX607" s="15" t="s">
        <v>86</v>
      </c>
      <c r="AY607" s="257" t="s">
        <v>156</v>
      </c>
    </row>
    <row r="608" s="2" customFormat="1" ht="16.5" customHeight="1">
      <c r="A608" s="42"/>
      <c r="B608" s="43"/>
      <c r="C608" s="208" t="s">
        <v>851</v>
      </c>
      <c r="D608" s="208" t="s">
        <v>158</v>
      </c>
      <c r="E608" s="209" t="s">
        <v>852</v>
      </c>
      <c r="F608" s="210" t="s">
        <v>853</v>
      </c>
      <c r="G608" s="211" t="s">
        <v>161</v>
      </c>
      <c r="H608" s="212">
        <v>219.72</v>
      </c>
      <c r="I608" s="213"/>
      <c r="J608" s="214">
        <f>ROUND(I608*H608,2)</f>
        <v>0</v>
      </c>
      <c r="K608" s="210" t="s">
        <v>32</v>
      </c>
      <c r="L608" s="48"/>
      <c r="M608" s="215" t="s">
        <v>32</v>
      </c>
      <c r="N608" s="216" t="s">
        <v>49</v>
      </c>
      <c r="O608" s="88"/>
      <c r="P608" s="217">
        <f>O608*H608</f>
        <v>0</v>
      </c>
      <c r="Q608" s="217">
        <v>0</v>
      </c>
      <c r="R608" s="217">
        <f>Q608*H608</f>
        <v>0</v>
      </c>
      <c r="S608" s="217">
        <v>0</v>
      </c>
      <c r="T608" s="218">
        <f>S608*H608</f>
        <v>0</v>
      </c>
      <c r="U608" s="42"/>
      <c r="V608" s="42"/>
      <c r="W608" s="42"/>
      <c r="X608" s="42"/>
      <c r="Y608" s="42"/>
      <c r="Z608" s="42"/>
      <c r="AA608" s="42"/>
      <c r="AB608" s="42"/>
      <c r="AC608" s="42"/>
      <c r="AD608" s="42"/>
      <c r="AE608" s="42"/>
      <c r="AR608" s="219" t="s">
        <v>274</v>
      </c>
      <c r="AT608" s="219" t="s">
        <v>158</v>
      </c>
      <c r="AU608" s="219" t="s">
        <v>88</v>
      </c>
      <c r="AY608" s="20" t="s">
        <v>156</v>
      </c>
      <c r="BE608" s="220">
        <f>IF(N608="základní",J608,0)</f>
        <v>0</v>
      </c>
      <c r="BF608" s="220">
        <f>IF(N608="snížená",J608,0)</f>
        <v>0</v>
      </c>
      <c r="BG608" s="220">
        <f>IF(N608="zákl. přenesená",J608,0)</f>
        <v>0</v>
      </c>
      <c r="BH608" s="220">
        <f>IF(N608="sníž. přenesená",J608,0)</f>
        <v>0</v>
      </c>
      <c r="BI608" s="220">
        <f>IF(N608="nulová",J608,0)</f>
        <v>0</v>
      </c>
      <c r="BJ608" s="20" t="s">
        <v>86</v>
      </c>
      <c r="BK608" s="220">
        <f>ROUND(I608*H608,2)</f>
        <v>0</v>
      </c>
      <c r="BL608" s="20" t="s">
        <v>274</v>
      </c>
      <c r="BM608" s="219" t="s">
        <v>854</v>
      </c>
    </row>
    <row r="609" s="2" customFormat="1">
      <c r="A609" s="42"/>
      <c r="B609" s="43"/>
      <c r="C609" s="44"/>
      <c r="D609" s="221" t="s">
        <v>164</v>
      </c>
      <c r="E609" s="44"/>
      <c r="F609" s="222" t="s">
        <v>855</v>
      </c>
      <c r="G609" s="44"/>
      <c r="H609" s="44"/>
      <c r="I609" s="223"/>
      <c r="J609" s="44"/>
      <c r="K609" s="44"/>
      <c r="L609" s="48"/>
      <c r="M609" s="224"/>
      <c r="N609" s="225"/>
      <c r="O609" s="88"/>
      <c r="P609" s="88"/>
      <c r="Q609" s="88"/>
      <c r="R609" s="88"/>
      <c r="S609" s="88"/>
      <c r="T609" s="89"/>
      <c r="U609" s="42"/>
      <c r="V609" s="42"/>
      <c r="W609" s="42"/>
      <c r="X609" s="42"/>
      <c r="Y609" s="42"/>
      <c r="Z609" s="42"/>
      <c r="AA609" s="42"/>
      <c r="AB609" s="42"/>
      <c r="AC609" s="42"/>
      <c r="AD609" s="42"/>
      <c r="AE609" s="42"/>
      <c r="AT609" s="20" t="s">
        <v>164</v>
      </c>
      <c r="AU609" s="20" t="s">
        <v>88</v>
      </c>
    </row>
    <row r="610" s="14" customFormat="1">
      <c r="A610" s="14"/>
      <c r="B610" s="236"/>
      <c r="C610" s="237"/>
      <c r="D610" s="221" t="s">
        <v>166</v>
      </c>
      <c r="E610" s="238" t="s">
        <v>32</v>
      </c>
      <c r="F610" s="239" t="s">
        <v>856</v>
      </c>
      <c r="G610" s="237"/>
      <c r="H610" s="240">
        <v>219.72</v>
      </c>
      <c r="I610" s="241"/>
      <c r="J610" s="237"/>
      <c r="K610" s="237"/>
      <c r="L610" s="242"/>
      <c r="M610" s="243"/>
      <c r="N610" s="244"/>
      <c r="O610" s="244"/>
      <c r="P610" s="244"/>
      <c r="Q610" s="244"/>
      <c r="R610" s="244"/>
      <c r="S610" s="244"/>
      <c r="T610" s="245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6" t="s">
        <v>166</v>
      </c>
      <c r="AU610" s="246" t="s">
        <v>88</v>
      </c>
      <c r="AV610" s="14" t="s">
        <v>88</v>
      </c>
      <c r="AW610" s="14" t="s">
        <v>39</v>
      </c>
      <c r="AX610" s="14" t="s">
        <v>86</v>
      </c>
      <c r="AY610" s="246" t="s">
        <v>156</v>
      </c>
    </row>
    <row r="611" s="2" customFormat="1" ht="16.5" customHeight="1">
      <c r="A611" s="42"/>
      <c r="B611" s="43"/>
      <c r="C611" s="269" t="s">
        <v>857</v>
      </c>
      <c r="D611" s="269" t="s">
        <v>517</v>
      </c>
      <c r="E611" s="270" t="s">
        <v>858</v>
      </c>
      <c r="F611" s="271" t="s">
        <v>859</v>
      </c>
      <c r="G611" s="272" t="s">
        <v>161</v>
      </c>
      <c r="H611" s="273">
        <v>241.69200000000001</v>
      </c>
      <c r="I611" s="274"/>
      <c r="J611" s="275">
        <f>ROUND(I611*H611,2)</f>
        <v>0</v>
      </c>
      <c r="K611" s="271" t="s">
        <v>32</v>
      </c>
      <c r="L611" s="276"/>
      <c r="M611" s="277" t="s">
        <v>32</v>
      </c>
      <c r="N611" s="278" t="s">
        <v>49</v>
      </c>
      <c r="O611" s="88"/>
      <c r="P611" s="217">
        <f>O611*H611</f>
        <v>0</v>
      </c>
      <c r="Q611" s="217">
        <v>0.00050000000000000001</v>
      </c>
      <c r="R611" s="217">
        <f>Q611*H611</f>
        <v>0.12084600000000001</v>
      </c>
      <c r="S611" s="217">
        <v>0</v>
      </c>
      <c r="T611" s="218">
        <f>S611*H611</f>
        <v>0</v>
      </c>
      <c r="U611" s="42"/>
      <c r="V611" s="42"/>
      <c r="W611" s="42"/>
      <c r="X611" s="42"/>
      <c r="Y611" s="42"/>
      <c r="Z611" s="42"/>
      <c r="AA611" s="42"/>
      <c r="AB611" s="42"/>
      <c r="AC611" s="42"/>
      <c r="AD611" s="42"/>
      <c r="AE611" s="42"/>
      <c r="AR611" s="219" t="s">
        <v>394</v>
      </c>
      <c r="AT611" s="219" t="s">
        <v>517</v>
      </c>
      <c r="AU611" s="219" t="s">
        <v>88</v>
      </c>
      <c r="AY611" s="20" t="s">
        <v>156</v>
      </c>
      <c r="BE611" s="220">
        <f>IF(N611="základní",J611,0)</f>
        <v>0</v>
      </c>
      <c r="BF611" s="220">
        <f>IF(N611="snížená",J611,0)</f>
        <v>0</v>
      </c>
      <c r="BG611" s="220">
        <f>IF(N611="zákl. přenesená",J611,0)</f>
        <v>0</v>
      </c>
      <c r="BH611" s="220">
        <f>IF(N611="sníž. přenesená",J611,0)</f>
        <v>0</v>
      </c>
      <c r="BI611" s="220">
        <f>IF(N611="nulová",J611,0)</f>
        <v>0</v>
      </c>
      <c r="BJ611" s="20" t="s">
        <v>86</v>
      </c>
      <c r="BK611" s="220">
        <f>ROUND(I611*H611,2)</f>
        <v>0</v>
      </c>
      <c r="BL611" s="20" t="s">
        <v>274</v>
      </c>
      <c r="BM611" s="219" t="s">
        <v>860</v>
      </c>
    </row>
    <row r="612" s="2" customFormat="1">
      <c r="A612" s="42"/>
      <c r="B612" s="43"/>
      <c r="C612" s="44"/>
      <c r="D612" s="221" t="s">
        <v>164</v>
      </c>
      <c r="E612" s="44"/>
      <c r="F612" s="222" t="s">
        <v>859</v>
      </c>
      <c r="G612" s="44"/>
      <c r="H612" s="44"/>
      <c r="I612" s="223"/>
      <c r="J612" s="44"/>
      <c r="K612" s="44"/>
      <c r="L612" s="48"/>
      <c r="M612" s="224"/>
      <c r="N612" s="225"/>
      <c r="O612" s="88"/>
      <c r="P612" s="88"/>
      <c r="Q612" s="88"/>
      <c r="R612" s="88"/>
      <c r="S612" s="88"/>
      <c r="T612" s="89"/>
      <c r="U612" s="42"/>
      <c r="V612" s="42"/>
      <c r="W612" s="42"/>
      <c r="X612" s="42"/>
      <c r="Y612" s="42"/>
      <c r="Z612" s="42"/>
      <c r="AA612" s="42"/>
      <c r="AB612" s="42"/>
      <c r="AC612" s="42"/>
      <c r="AD612" s="42"/>
      <c r="AE612" s="42"/>
      <c r="AT612" s="20" t="s">
        <v>164</v>
      </c>
      <c r="AU612" s="20" t="s">
        <v>88</v>
      </c>
    </row>
    <row r="613" s="14" customFormat="1">
      <c r="A613" s="14"/>
      <c r="B613" s="236"/>
      <c r="C613" s="237"/>
      <c r="D613" s="221" t="s">
        <v>166</v>
      </c>
      <c r="E613" s="238" t="s">
        <v>32</v>
      </c>
      <c r="F613" s="239" t="s">
        <v>861</v>
      </c>
      <c r="G613" s="237"/>
      <c r="H613" s="240">
        <v>241.69200000000001</v>
      </c>
      <c r="I613" s="241"/>
      <c r="J613" s="237"/>
      <c r="K613" s="237"/>
      <c r="L613" s="242"/>
      <c r="M613" s="243"/>
      <c r="N613" s="244"/>
      <c r="O613" s="244"/>
      <c r="P613" s="244"/>
      <c r="Q613" s="244"/>
      <c r="R613" s="244"/>
      <c r="S613" s="244"/>
      <c r="T613" s="245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6" t="s">
        <v>166</v>
      </c>
      <c r="AU613" s="246" t="s">
        <v>88</v>
      </c>
      <c r="AV613" s="14" t="s">
        <v>88</v>
      </c>
      <c r="AW613" s="14" t="s">
        <v>39</v>
      </c>
      <c r="AX613" s="14" t="s">
        <v>86</v>
      </c>
      <c r="AY613" s="246" t="s">
        <v>156</v>
      </c>
    </row>
    <row r="614" s="2" customFormat="1" ht="16.5" customHeight="1">
      <c r="A614" s="42"/>
      <c r="B614" s="43"/>
      <c r="C614" s="208" t="s">
        <v>862</v>
      </c>
      <c r="D614" s="208" t="s">
        <v>158</v>
      </c>
      <c r="E614" s="209" t="s">
        <v>863</v>
      </c>
      <c r="F614" s="210" t="s">
        <v>864</v>
      </c>
      <c r="G614" s="211" t="s">
        <v>161</v>
      </c>
      <c r="H614" s="212">
        <v>136.65000000000001</v>
      </c>
      <c r="I614" s="213"/>
      <c r="J614" s="214">
        <f>ROUND(I614*H614,2)</f>
        <v>0</v>
      </c>
      <c r="K614" s="210" t="s">
        <v>32</v>
      </c>
      <c r="L614" s="48"/>
      <c r="M614" s="215" t="s">
        <v>32</v>
      </c>
      <c r="N614" s="216" t="s">
        <v>49</v>
      </c>
      <c r="O614" s="88"/>
      <c r="P614" s="217">
        <f>O614*H614</f>
        <v>0</v>
      </c>
      <c r="Q614" s="217">
        <v>0</v>
      </c>
      <c r="R614" s="217">
        <f>Q614*H614</f>
        <v>0</v>
      </c>
      <c r="S614" s="217">
        <v>0.0040000000000000001</v>
      </c>
      <c r="T614" s="218">
        <f>S614*H614</f>
        <v>0.54660000000000009</v>
      </c>
      <c r="U614" s="42"/>
      <c r="V614" s="42"/>
      <c r="W614" s="42"/>
      <c r="X614" s="42"/>
      <c r="Y614" s="42"/>
      <c r="Z614" s="42"/>
      <c r="AA614" s="42"/>
      <c r="AB614" s="42"/>
      <c r="AC614" s="42"/>
      <c r="AD614" s="42"/>
      <c r="AE614" s="42"/>
      <c r="AR614" s="219" t="s">
        <v>274</v>
      </c>
      <c r="AT614" s="219" t="s">
        <v>158</v>
      </c>
      <c r="AU614" s="219" t="s">
        <v>88</v>
      </c>
      <c r="AY614" s="20" t="s">
        <v>156</v>
      </c>
      <c r="BE614" s="220">
        <f>IF(N614="základní",J614,0)</f>
        <v>0</v>
      </c>
      <c r="BF614" s="220">
        <f>IF(N614="snížená",J614,0)</f>
        <v>0</v>
      </c>
      <c r="BG614" s="220">
        <f>IF(N614="zákl. přenesená",J614,0)</f>
        <v>0</v>
      </c>
      <c r="BH614" s="220">
        <f>IF(N614="sníž. přenesená",J614,0)</f>
        <v>0</v>
      </c>
      <c r="BI614" s="220">
        <f>IF(N614="nulová",J614,0)</f>
        <v>0</v>
      </c>
      <c r="BJ614" s="20" t="s">
        <v>86</v>
      </c>
      <c r="BK614" s="220">
        <f>ROUND(I614*H614,2)</f>
        <v>0</v>
      </c>
      <c r="BL614" s="20" t="s">
        <v>274</v>
      </c>
      <c r="BM614" s="219" t="s">
        <v>865</v>
      </c>
    </row>
    <row r="615" s="2" customFormat="1">
      <c r="A615" s="42"/>
      <c r="B615" s="43"/>
      <c r="C615" s="44"/>
      <c r="D615" s="221" t="s">
        <v>164</v>
      </c>
      <c r="E615" s="44"/>
      <c r="F615" s="222" t="s">
        <v>866</v>
      </c>
      <c r="G615" s="44"/>
      <c r="H615" s="44"/>
      <c r="I615" s="223"/>
      <c r="J615" s="44"/>
      <c r="K615" s="44"/>
      <c r="L615" s="48"/>
      <c r="M615" s="224"/>
      <c r="N615" s="225"/>
      <c r="O615" s="88"/>
      <c r="P615" s="88"/>
      <c r="Q615" s="88"/>
      <c r="R615" s="88"/>
      <c r="S615" s="88"/>
      <c r="T615" s="89"/>
      <c r="U615" s="42"/>
      <c r="V615" s="42"/>
      <c r="W615" s="42"/>
      <c r="X615" s="42"/>
      <c r="Y615" s="42"/>
      <c r="Z615" s="42"/>
      <c r="AA615" s="42"/>
      <c r="AB615" s="42"/>
      <c r="AC615" s="42"/>
      <c r="AD615" s="42"/>
      <c r="AE615" s="42"/>
      <c r="AT615" s="20" t="s">
        <v>164</v>
      </c>
      <c r="AU615" s="20" t="s">
        <v>88</v>
      </c>
    </row>
    <row r="616" s="13" customFormat="1">
      <c r="A616" s="13"/>
      <c r="B616" s="226"/>
      <c r="C616" s="227"/>
      <c r="D616" s="221" t="s">
        <v>166</v>
      </c>
      <c r="E616" s="228" t="s">
        <v>32</v>
      </c>
      <c r="F616" s="229" t="s">
        <v>184</v>
      </c>
      <c r="G616" s="227"/>
      <c r="H616" s="228" t="s">
        <v>32</v>
      </c>
      <c r="I616" s="230"/>
      <c r="J616" s="227"/>
      <c r="K616" s="227"/>
      <c r="L616" s="231"/>
      <c r="M616" s="232"/>
      <c r="N616" s="233"/>
      <c r="O616" s="233"/>
      <c r="P616" s="233"/>
      <c r="Q616" s="233"/>
      <c r="R616" s="233"/>
      <c r="S616" s="233"/>
      <c r="T616" s="234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5" t="s">
        <v>166</v>
      </c>
      <c r="AU616" s="235" t="s">
        <v>88</v>
      </c>
      <c r="AV616" s="13" t="s">
        <v>86</v>
      </c>
      <c r="AW616" s="13" t="s">
        <v>39</v>
      </c>
      <c r="AX616" s="13" t="s">
        <v>78</v>
      </c>
      <c r="AY616" s="235" t="s">
        <v>156</v>
      </c>
    </row>
    <row r="617" s="14" customFormat="1">
      <c r="A617" s="14"/>
      <c r="B617" s="236"/>
      <c r="C617" s="237"/>
      <c r="D617" s="221" t="s">
        <v>166</v>
      </c>
      <c r="E617" s="238" t="s">
        <v>32</v>
      </c>
      <c r="F617" s="239" t="s">
        <v>867</v>
      </c>
      <c r="G617" s="237"/>
      <c r="H617" s="240">
        <v>136.65000000000001</v>
      </c>
      <c r="I617" s="241"/>
      <c r="J617" s="237"/>
      <c r="K617" s="237"/>
      <c r="L617" s="242"/>
      <c r="M617" s="243"/>
      <c r="N617" s="244"/>
      <c r="O617" s="244"/>
      <c r="P617" s="244"/>
      <c r="Q617" s="244"/>
      <c r="R617" s="244"/>
      <c r="S617" s="244"/>
      <c r="T617" s="245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6" t="s">
        <v>166</v>
      </c>
      <c r="AU617" s="246" t="s">
        <v>88</v>
      </c>
      <c r="AV617" s="14" t="s">
        <v>88</v>
      </c>
      <c r="AW617" s="14" t="s">
        <v>39</v>
      </c>
      <c r="AX617" s="14" t="s">
        <v>86</v>
      </c>
      <c r="AY617" s="246" t="s">
        <v>156</v>
      </c>
    </row>
    <row r="618" s="2" customFormat="1" ht="16.5" customHeight="1">
      <c r="A618" s="42"/>
      <c r="B618" s="43"/>
      <c r="C618" s="208" t="s">
        <v>868</v>
      </c>
      <c r="D618" s="208" t="s">
        <v>158</v>
      </c>
      <c r="E618" s="209" t="s">
        <v>869</v>
      </c>
      <c r="F618" s="210" t="s">
        <v>870</v>
      </c>
      <c r="G618" s="211" t="s">
        <v>161</v>
      </c>
      <c r="H618" s="212">
        <v>274</v>
      </c>
      <c r="I618" s="213"/>
      <c r="J618" s="214">
        <f>ROUND(I618*H618,2)</f>
        <v>0</v>
      </c>
      <c r="K618" s="210" t="s">
        <v>32</v>
      </c>
      <c r="L618" s="48"/>
      <c r="M618" s="215" t="s">
        <v>32</v>
      </c>
      <c r="N618" s="216" t="s">
        <v>49</v>
      </c>
      <c r="O618" s="88"/>
      <c r="P618" s="217">
        <f>O618*H618</f>
        <v>0</v>
      </c>
      <c r="Q618" s="217">
        <v>0.00040000000000000002</v>
      </c>
      <c r="R618" s="217">
        <f>Q618*H618</f>
        <v>0.1096</v>
      </c>
      <c r="S618" s="217">
        <v>0</v>
      </c>
      <c r="T618" s="218">
        <f>S618*H618</f>
        <v>0</v>
      </c>
      <c r="U618" s="42"/>
      <c r="V618" s="42"/>
      <c r="W618" s="42"/>
      <c r="X618" s="42"/>
      <c r="Y618" s="42"/>
      <c r="Z618" s="42"/>
      <c r="AA618" s="42"/>
      <c r="AB618" s="42"/>
      <c r="AC618" s="42"/>
      <c r="AD618" s="42"/>
      <c r="AE618" s="42"/>
      <c r="AR618" s="219" t="s">
        <v>274</v>
      </c>
      <c r="AT618" s="219" t="s">
        <v>158</v>
      </c>
      <c r="AU618" s="219" t="s">
        <v>88</v>
      </c>
      <c r="AY618" s="20" t="s">
        <v>156</v>
      </c>
      <c r="BE618" s="220">
        <f>IF(N618="základní",J618,0)</f>
        <v>0</v>
      </c>
      <c r="BF618" s="220">
        <f>IF(N618="snížená",J618,0)</f>
        <v>0</v>
      </c>
      <c r="BG618" s="220">
        <f>IF(N618="zákl. přenesená",J618,0)</f>
        <v>0</v>
      </c>
      <c r="BH618" s="220">
        <f>IF(N618="sníž. přenesená",J618,0)</f>
        <v>0</v>
      </c>
      <c r="BI618" s="220">
        <f>IF(N618="nulová",J618,0)</f>
        <v>0</v>
      </c>
      <c r="BJ618" s="20" t="s">
        <v>86</v>
      </c>
      <c r="BK618" s="220">
        <f>ROUND(I618*H618,2)</f>
        <v>0</v>
      </c>
      <c r="BL618" s="20" t="s">
        <v>274</v>
      </c>
      <c r="BM618" s="219" t="s">
        <v>871</v>
      </c>
    </row>
    <row r="619" s="2" customFormat="1">
      <c r="A619" s="42"/>
      <c r="B619" s="43"/>
      <c r="C619" s="44"/>
      <c r="D619" s="221" t="s">
        <v>164</v>
      </c>
      <c r="E619" s="44"/>
      <c r="F619" s="222" t="s">
        <v>872</v>
      </c>
      <c r="G619" s="44"/>
      <c r="H619" s="44"/>
      <c r="I619" s="223"/>
      <c r="J619" s="44"/>
      <c r="K619" s="44"/>
      <c r="L619" s="48"/>
      <c r="M619" s="224"/>
      <c r="N619" s="225"/>
      <c r="O619" s="88"/>
      <c r="P619" s="88"/>
      <c r="Q619" s="88"/>
      <c r="R619" s="88"/>
      <c r="S619" s="88"/>
      <c r="T619" s="89"/>
      <c r="U619" s="42"/>
      <c r="V619" s="42"/>
      <c r="W619" s="42"/>
      <c r="X619" s="42"/>
      <c r="Y619" s="42"/>
      <c r="Z619" s="42"/>
      <c r="AA619" s="42"/>
      <c r="AB619" s="42"/>
      <c r="AC619" s="42"/>
      <c r="AD619" s="42"/>
      <c r="AE619" s="42"/>
      <c r="AT619" s="20" t="s">
        <v>164</v>
      </c>
      <c r="AU619" s="20" t="s">
        <v>88</v>
      </c>
    </row>
    <row r="620" s="13" customFormat="1">
      <c r="A620" s="13"/>
      <c r="B620" s="226"/>
      <c r="C620" s="227"/>
      <c r="D620" s="221" t="s">
        <v>166</v>
      </c>
      <c r="E620" s="228" t="s">
        <v>32</v>
      </c>
      <c r="F620" s="229" t="s">
        <v>542</v>
      </c>
      <c r="G620" s="227"/>
      <c r="H620" s="228" t="s">
        <v>32</v>
      </c>
      <c r="I620" s="230"/>
      <c r="J620" s="227"/>
      <c r="K620" s="227"/>
      <c r="L620" s="231"/>
      <c r="M620" s="232"/>
      <c r="N620" s="233"/>
      <c r="O620" s="233"/>
      <c r="P620" s="233"/>
      <c r="Q620" s="233"/>
      <c r="R620" s="233"/>
      <c r="S620" s="233"/>
      <c r="T620" s="234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5" t="s">
        <v>166</v>
      </c>
      <c r="AU620" s="235" t="s">
        <v>88</v>
      </c>
      <c r="AV620" s="13" t="s">
        <v>86</v>
      </c>
      <c r="AW620" s="13" t="s">
        <v>39</v>
      </c>
      <c r="AX620" s="13" t="s">
        <v>78</v>
      </c>
      <c r="AY620" s="235" t="s">
        <v>156</v>
      </c>
    </row>
    <row r="621" s="14" customFormat="1">
      <c r="A621" s="14"/>
      <c r="B621" s="236"/>
      <c r="C621" s="237"/>
      <c r="D621" s="221" t="s">
        <v>166</v>
      </c>
      <c r="E621" s="238" t="s">
        <v>32</v>
      </c>
      <c r="F621" s="239" t="s">
        <v>873</v>
      </c>
      <c r="G621" s="237"/>
      <c r="H621" s="240">
        <v>259</v>
      </c>
      <c r="I621" s="241"/>
      <c r="J621" s="237"/>
      <c r="K621" s="237"/>
      <c r="L621" s="242"/>
      <c r="M621" s="243"/>
      <c r="N621" s="244"/>
      <c r="O621" s="244"/>
      <c r="P621" s="244"/>
      <c r="Q621" s="244"/>
      <c r="R621" s="244"/>
      <c r="S621" s="244"/>
      <c r="T621" s="245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6" t="s">
        <v>166</v>
      </c>
      <c r="AU621" s="246" t="s">
        <v>88</v>
      </c>
      <c r="AV621" s="14" t="s">
        <v>88</v>
      </c>
      <c r="AW621" s="14" t="s">
        <v>39</v>
      </c>
      <c r="AX621" s="14" t="s">
        <v>78</v>
      </c>
      <c r="AY621" s="246" t="s">
        <v>156</v>
      </c>
    </row>
    <row r="622" s="13" customFormat="1">
      <c r="A622" s="13"/>
      <c r="B622" s="226"/>
      <c r="C622" s="227"/>
      <c r="D622" s="221" t="s">
        <v>166</v>
      </c>
      <c r="E622" s="228" t="s">
        <v>32</v>
      </c>
      <c r="F622" s="229" t="s">
        <v>549</v>
      </c>
      <c r="G622" s="227"/>
      <c r="H622" s="228" t="s">
        <v>32</v>
      </c>
      <c r="I622" s="230"/>
      <c r="J622" s="227"/>
      <c r="K622" s="227"/>
      <c r="L622" s="231"/>
      <c r="M622" s="232"/>
      <c r="N622" s="233"/>
      <c r="O622" s="233"/>
      <c r="P622" s="233"/>
      <c r="Q622" s="233"/>
      <c r="R622" s="233"/>
      <c r="S622" s="233"/>
      <c r="T622" s="23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5" t="s">
        <v>166</v>
      </c>
      <c r="AU622" s="235" t="s">
        <v>88</v>
      </c>
      <c r="AV622" s="13" t="s">
        <v>86</v>
      </c>
      <c r="AW622" s="13" t="s">
        <v>39</v>
      </c>
      <c r="AX622" s="13" t="s">
        <v>78</v>
      </c>
      <c r="AY622" s="235" t="s">
        <v>156</v>
      </c>
    </row>
    <row r="623" s="14" customFormat="1">
      <c r="A623" s="14"/>
      <c r="B623" s="236"/>
      <c r="C623" s="237"/>
      <c r="D623" s="221" t="s">
        <v>166</v>
      </c>
      <c r="E623" s="238" t="s">
        <v>32</v>
      </c>
      <c r="F623" s="239" t="s">
        <v>874</v>
      </c>
      <c r="G623" s="237"/>
      <c r="H623" s="240">
        <v>15</v>
      </c>
      <c r="I623" s="241"/>
      <c r="J623" s="237"/>
      <c r="K623" s="237"/>
      <c r="L623" s="242"/>
      <c r="M623" s="243"/>
      <c r="N623" s="244"/>
      <c r="O623" s="244"/>
      <c r="P623" s="244"/>
      <c r="Q623" s="244"/>
      <c r="R623" s="244"/>
      <c r="S623" s="244"/>
      <c r="T623" s="245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6" t="s">
        <v>166</v>
      </c>
      <c r="AU623" s="246" t="s">
        <v>88</v>
      </c>
      <c r="AV623" s="14" t="s">
        <v>88</v>
      </c>
      <c r="AW623" s="14" t="s">
        <v>39</v>
      </c>
      <c r="AX623" s="14" t="s">
        <v>78</v>
      </c>
      <c r="AY623" s="246" t="s">
        <v>156</v>
      </c>
    </row>
    <row r="624" s="15" customFormat="1">
      <c r="A624" s="15"/>
      <c r="B624" s="247"/>
      <c r="C624" s="248"/>
      <c r="D624" s="221" t="s">
        <v>166</v>
      </c>
      <c r="E624" s="249" t="s">
        <v>32</v>
      </c>
      <c r="F624" s="250" t="s">
        <v>189</v>
      </c>
      <c r="G624" s="248"/>
      <c r="H624" s="251">
        <v>274</v>
      </c>
      <c r="I624" s="252"/>
      <c r="J624" s="248"/>
      <c r="K624" s="248"/>
      <c r="L624" s="253"/>
      <c r="M624" s="254"/>
      <c r="N624" s="255"/>
      <c r="O624" s="255"/>
      <c r="P624" s="255"/>
      <c r="Q624" s="255"/>
      <c r="R624" s="255"/>
      <c r="S624" s="255"/>
      <c r="T624" s="256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57" t="s">
        <v>166</v>
      </c>
      <c r="AU624" s="257" t="s">
        <v>88</v>
      </c>
      <c r="AV624" s="15" t="s">
        <v>162</v>
      </c>
      <c r="AW624" s="15" t="s">
        <v>39</v>
      </c>
      <c r="AX624" s="15" t="s">
        <v>86</v>
      </c>
      <c r="AY624" s="257" t="s">
        <v>156</v>
      </c>
    </row>
    <row r="625" s="2" customFormat="1" ht="16.5" customHeight="1">
      <c r="A625" s="42"/>
      <c r="B625" s="43"/>
      <c r="C625" s="208" t="s">
        <v>875</v>
      </c>
      <c r="D625" s="208" t="s">
        <v>158</v>
      </c>
      <c r="E625" s="209" t="s">
        <v>876</v>
      </c>
      <c r="F625" s="210" t="s">
        <v>877</v>
      </c>
      <c r="G625" s="211" t="s">
        <v>161</v>
      </c>
      <c r="H625" s="212">
        <v>20.788</v>
      </c>
      <c r="I625" s="213"/>
      <c r="J625" s="214">
        <f>ROUND(I625*H625,2)</f>
        <v>0</v>
      </c>
      <c r="K625" s="210" t="s">
        <v>32</v>
      </c>
      <c r="L625" s="48"/>
      <c r="M625" s="215" t="s">
        <v>32</v>
      </c>
      <c r="N625" s="216" t="s">
        <v>49</v>
      </c>
      <c r="O625" s="88"/>
      <c r="P625" s="217">
        <f>O625*H625</f>
        <v>0</v>
      </c>
      <c r="Q625" s="217">
        <v>0.00040000000000000002</v>
      </c>
      <c r="R625" s="217">
        <f>Q625*H625</f>
        <v>0.0083152</v>
      </c>
      <c r="S625" s="217">
        <v>0</v>
      </c>
      <c r="T625" s="218">
        <f>S625*H625</f>
        <v>0</v>
      </c>
      <c r="U625" s="42"/>
      <c r="V625" s="42"/>
      <c r="W625" s="42"/>
      <c r="X625" s="42"/>
      <c r="Y625" s="42"/>
      <c r="Z625" s="42"/>
      <c r="AA625" s="42"/>
      <c r="AB625" s="42"/>
      <c r="AC625" s="42"/>
      <c r="AD625" s="42"/>
      <c r="AE625" s="42"/>
      <c r="AR625" s="219" t="s">
        <v>274</v>
      </c>
      <c r="AT625" s="219" t="s">
        <v>158</v>
      </c>
      <c r="AU625" s="219" t="s">
        <v>88</v>
      </c>
      <c r="AY625" s="20" t="s">
        <v>156</v>
      </c>
      <c r="BE625" s="220">
        <f>IF(N625="základní",J625,0)</f>
        <v>0</v>
      </c>
      <c r="BF625" s="220">
        <f>IF(N625="snížená",J625,0)</f>
        <v>0</v>
      </c>
      <c r="BG625" s="220">
        <f>IF(N625="zákl. přenesená",J625,0)</f>
        <v>0</v>
      </c>
      <c r="BH625" s="220">
        <f>IF(N625="sníž. přenesená",J625,0)</f>
        <v>0</v>
      </c>
      <c r="BI625" s="220">
        <f>IF(N625="nulová",J625,0)</f>
        <v>0</v>
      </c>
      <c r="BJ625" s="20" t="s">
        <v>86</v>
      </c>
      <c r="BK625" s="220">
        <f>ROUND(I625*H625,2)</f>
        <v>0</v>
      </c>
      <c r="BL625" s="20" t="s">
        <v>274</v>
      </c>
      <c r="BM625" s="219" t="s">
        <v>878</v>
      </c>
    </row>
    <row r="626" s="2" customFormat="1">
      <c r="A626" s="42"/>
      <c r="B626" s="43"/>
      <c r="C626" s="44"/>
      <c r="D626" s="221" t="s">
        <v>164</v>
      </c>
      <c r="E626" s="44"/>
      <c r="F626" s="222" t="s">
        <v>879</v>
      </c>
      <c r="G626" s="44"/>
      <c r="H626" s="44"/>
      <c r="I626" s="223"/>
      <c r="J626" s="44"/>
      <c r="K626" s="44"/>
      <c r="L626" s="48"/>
      <c r="M626" s="224"/>
      <c r="N626" s="225"/>
      <c r="O626" s="88"/>
      <c r="P626" s="88"/>
      <c r="Q626" s="88"/>
      <c r="R626" s="88"/>
      <c r="S626" s="88"/>
      <c r="T626" s="89"/>
      <c r="U626" s="42"/>
      <c r="V626" s="42"/>
      <c r="W626" s="42"/>
      <c r="X626" s="42"/>
      <c r="Y626" s="42"/>
      <c r="Z626" s="42"/>
      <c r="AA626" s="42"/>
      <c r="AB626" s="42"/>
      <c r="AC626" s="42"/>
      <c r="AD626" s="42"/>
      <c r="AE626" s="42"/>
      <c r="AT626" s="20" t="s">
        <v>164</v>
      </c>
      <c r="AU626" s="20" t="s">
        <v>88</v>
      </c>
    </row>
    <row r="627" s="13" customFormat="1">
      <c r="A627" s="13"/>
      <c r="B627" s="226"/>
      <c r="C627" s="227"/>
      <c r="D627" s="221" t="s">
        <v>166</v>
      </c>
      <c r="E627" s="228" t="s">
        <v>32</v>
      </c>
      <c r="F627" s="229" t="s">
        <v>880</v>
      </c>
      <c r="G627" s="227"/>
      <c r="H627" s="228" t="s">
        <v>32</v>
      </c>
      <c r="I627" s="230"/>
      <c r="J627" s="227"/>
      <c r="K627" s="227"/>
      <c r="L627" s="231"/>
      <c r="M627" s="232"/>
      <c r="N627" s="233"/>
      <c r="O627" s="233"/>
      <c r="P627" s="233"/>
      <c r="Q627" s="233"/>
      <c r="R627" s="233"/>
      <c r="S627" s="233"/>
      <c r="T627" s="234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5" t="s">
        <v>166</v>
      </c>
      <c r="AU627" s="235" t="s">
        <v>88</v>
      </c>
      <c r="AV627" s="13" t="s">
        <v>86</v>
      </c>
      <c r="AW627" s="13" t="s">
        <v>39</v>
      </c>
      <c r="AX627" s="13" t="s">
        <v>78</v>
      </c>
      <c r="AY627" s="235" t="s">
        <v>156</v>
      </c>
    </row>
    <row r="628" s="14" customFormat="1">
      <c r="A628" s="14"/>
      <c r="B628" s="236"/>
      <c r="C628" s="237"/>
      <c r="D628" s="221" t="s">
        <v>166</v>
      </c>
      <c r="E628" s="238" t="s">
        <v>32</v>
      </c>
      <c r="F628" s="239" t="s">
        <v>881</v>
      </c>
      <c r="G628" s="237"/>
      <c r="H628" s="240">
        <v>20.788</v>
      </c>
      <c r="I628" s="241"/>
      <c r="J628" s="237"/>
      <c r="K628" s="237"/>
      <c r="L628" s="242"/>
      <c r="M628" s="243"/>
      <c r="N628" s="244"/>
      <c r="O628" s="244"/>
      <c r="P628" s="244"/>
      <c r="Q628" s="244"/>
      <c r="R628" s="244"/>
      <c r="S628" s="244"/>
      <c r="T628" s="245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6" t="s">
        <v>166</v>
      </c>
      <c r="AU628" s="246" t="s">
        <v>88</v>
      </c>
      <c r="AV628" s="14" t="s">
        <v>88</v>
      </c>
      <c r="AW628" s="14" t="s">
        <v>39</v>
      </c>
      <c r="AX628" s="14" t="s">
        <v>86</v>
      </c>
      <c r="AY628" s="246" t="s">
        <v>156</v>
      </c>
    </row>
    <row r="629" s="2" customFormat="1" ht="24.15" customHeight="1">
      <c r="A629" s="42"/>
      <c r="B629" s="43"/>
      <c r="C629" s="269" t="s">
        <v>882</v>
      </c>
      <c r="D629" s="269" t="s">
        <v>517</v>
      </c>
      <c r="E629" s="270" t="s">
        <v>883</v>
      </c>
      <c r="F629" s="271" t="s">
        <v>884</v>
      </c>
      <c r="G629" s="272" t="s">
        <v>161</v>
      </c>
      <c r="H629" s="273">
        <v>313.26100000000002</v>
      </c>
      <c r="I629" s="274"/>
      <c r="J629" s="275">
        <f>ROUND(I629*H629,2)</f>
        <v>0</v>
      </c>
      <c r="K629" s="271" t="s">
        <v>32</v>
      </c>
      <c r="L629" s="276"/>
      <c r="M629" s="277" t="s">
        <v>32</v>
      </c>
      <c r="N629" s="278" t="s">
        <v>49</v>
      </c>
      <c r="O629" s="88"/>
      <c r="P629" s="217">
        <f>O629*H629</f>
        <v>0</v>
      </c>
      <c r="Q629" s="217">
        <v>0.0047999999999999996</v>
      </c>
      <c r="R629" s="217">
        <f>Q629*H629</f>
        <v>1.5036528</v>
      </c>
      <c r="S629" s="217">
        <v>0</v>
      </c>
      <c r="T629" s="218">
        <f>S629*H629</f>
        <v>0</v>
      </c>
      <c r="U629" s="42"/>
      <c r="V629" s="42"/>
      <c r="W629" s="42"/>
      <c r="X629" s="42"/>
      <c r="Y629" s="42"/>
      <c r="Z629" s="42"/>
      <c r="AA629" s="42"/>
      <c r="AB629" s="42"/>
      <c r="AC629" s="42"/>
      <c r="AD629" s="42"/>
      <c r="AE629" s="42"/>
      <c r="AR629" s="219" t="s">
        <v>394</v>
      </c>
      <c r="AT629" s="219" t="s">
        <v>517</v>
      </c>
      <c r="AU629" s="219" t="s">
        <v>88</v>
      </c>
      <c r="AY629" s="20" t="s">
        <v>156</v>
      </c>
      <c r="BE629" s="220">
        <f>IF(N629="základní",J629,0)</f>
        <v>0</v>
      </c>
      <c r="BF629" s="220">
        <f>IF(N629="snížená",J629,0)</f>
        <v>0</v>
      </c>
      <c r="BG629" s="220">
        <f>IF(N629="zákl. přenesená",J629,0)</f>
        <v>0</v>
      </c>
      <c r="BH629" s="220">
        <f>IF(N629="sníž. přenesená",J629,0)</f>
        <v>0</v>
      </c>
      <c r="BI629" s="220">
        <f>IF(N629="nulová",J629,0)</f>
        <v>0</v>
      </c>
      <c r="BJ629" s="20" t="s">
        <v>86</v>
      </c>
      <c r="BK629" s="220">
        <f>ROUND(I629*H629,2)</f>
        <v>0</v>
      </c>
      <c r="BL629" s="20" t="s">
        <v>274</v>
      </c>
      <c r="BM629" s="219" t="s">
        <v>885</v>
      </c>
    </row>
    <row r="630" s="2" customFormat="1">
      <c r="A630" s="42"/>
      <c r="B630" s="43"/>
      <c r="C630" s="44"/>
      <c r="D630" s="221" t="s">
        <v>164</v>
      </c>
      <c r="E630" s="44"/>
      <c r="F630" s="222" t="s">
        <v>884</v>
      </c>
      <c r="G630" s="44"/>
      <c r="H630" s="44"/>
      <c r="I630" s="223"/>
      <c r="J630" s="44"/>
      <c r="K630" s="44"/>
      <c r="L630" s="48"/>
      <c r="M630" s="224"/>
      <c r="N630" s="225"/>
      <c r="O630" s="88"/>
      <c r="P630" s="88"/>
      <c r="Q630" s="88"/>
      <c r="R630" s="88"/>
      <c r="S630" s="88"/>
      <c r="T630" s="89"/>
      <c r="U630" s="42"/>
      <c r="V630" s="42"/>
      <c r="W630" s="42"/>
      <c r="X630" s="42"/>
      <c r="Y630" s="42"/>
      <c r="Z630" s="42"/>
      <c r="AA630" s="42"/>
      <c r="AB630" s="42"/>
      <c r="AC630" s="42"/>
      <c r="AD630" s="42"/>
      <c r="AE630" s="42"/>
      <c r="AT630" s="20" t="s">
        <v>164</v>
      </c>
      <c r="AU630" s="20" t="s">
        <v>88</v>
      </c>
    </row>
    <row r="631" s="14" customFormat="1">
      <c r="A631" s="14"/>
      <c r="B631" s="236"/>
      <c r="C631" s="237"/>
      <c r="D631" s="221" t="s">
        <v>166</v>
      </c>
      <c r="E631" s="238" t="s">
        <v>32</v>
      </c>
      <c r="F631" s="239" t="s">
        <v>886</v>
      </c>
      <c r="G631" s="237"/>
      <c r="H631" s="240">
        <v>25.382000000000001</v>
      </c>
      <c r="I631" s="241"/>
      <c r="J631" s="237"/>
      <c r="K631" s="237"/>
      <c r="L631" s="242"/>
      <c r="M631" s="243"/>
      <c r="N631" s="244"/>
      <c r="O631" s="244"/>
      <c r="P631" s="244"/>
      <c r="Q631" s="244"/>
      <c r="R631" s="244"/>
      <c r="S631" s="244"/>
      <c r="T631" s="245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6" t="s">
        <v>166</v>
      </c>
      <c r="AU631" s="246" t="s">
        <v>88</v>
      </c>
      <c r="AV631" s="14" t="s">
        <v>88</v>
      </c>
      <c r="AW631" s="14" t="s">
        <v>39</v>
      </c>
      <c r="AX631" s="14" t="s">
        <v>78</v>
      </c>
      <c r="AY631" s="246" t="s">
        <v>156</v>
      </c>
    </row>
    <row r="632" s="14" customFormat="1">
      <c r="A632" s="14"/>
      <c r="B632" s="236"/>
      <c r="C632" s="237"/>
      <c r="D632" s="221" t="s">
        <v>166</v>
      </c>
      <c r="E632" s="238" t="s">
        <v>32</v>
      </c>
      <c r="F632" s="239" t="s">
        <v>887</v>
      </c>
      <c r="G632" s="237"/>
      <c r="H632" s="240">
        <v>287.87900000000002</v>
      </c>
      <c r="I632" s="241"/>
      <c r="J632" s="237"/>
      <c r="K632" s="237"/>
      <c r="L632" s="242"/>
      <c r="M632" s="243"/>
      <c r="N632" s="244"/>
      <c r="O632" s="244"/>
      <c r="P632" s="244"/>
      <c r="Q632" s="244"/>
      <c r="R632" s="244"/>
      <c r="S632" s="244"/>
      <c r="T632" s="245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6" t="s">
        <v>166</v>
      </c>
      <c r="AU632" s="246" t="s">
        <v>88</v>
      </c>
      <c r="AV632" s="14" t="s">
        <v>88</v>
      </c>
      <c r="AW632" s="14" t="s">
        <v>39</v>
      </c>
      <c r="AX632" s="14" t="s">
        <v>78</v>
      </c>
      <c r="AY632" s="246" t="s">
        <v>156</v>
      </c>
    </row>
    <row r="633" s="15" customFormat="1">
      <c r="A633" s="15"/>
      <c r="B633" s="247"/>
      <c r="C633" s="248"/>
      <c r="D633" s="221" t="s">
        <v>166</v>
      </c>
      <c r="E633" s="249" t="s">
        <v>32</v>
      </c>
      <c r="F633" s="250" t="s">
        <v>189</v>
      </c>
      <c r="G633" s="248"/>
      <c r="H633" s="251">
        <v>313.26100000000002</v>
      </c>
      <c r="I633" s="252"/>
      <c r="J633" s="248"/>
      <c r="K633" s="248"/>
      <c r="L633" s="253"/>
      <c r="M633" s="254"/>
      <c r="N633" s="255"/>
      <c r="O633" s="255"/>
      <c r="P633" s="255"/>
      <c r="Q633" s="255"/>
      <c r="R633" s="255"/>
      <c r="S633" s="255"/>
      <c r="T633" s="256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57" t="s">
        <v>166</v>
      </c>
      <c r="AU633" s="257" t="s">
        <v>88</v>
      </c>
      <c r="AV633" s="15" t="s">
        <v>162</v>
      </c>
      <c r="AW633" s="15" t="s">
        <v>39</v>
      </c>
      <c r="AX633" s="15" t="s">
        <v>86</v>
      </c>
      <c r="AY633" s="257" t="s">
        <v>156</v>
      </c>
    </row>
    <row r="634" s="2" customFormat="1" ht="24.15" customHeight="1">
      <c r="A634" s="42"/>
      <c r="B634" s="43"/>
      <c r="C634" s="208" t="s">
        <v>888</v>
      </c>
      <c r="D634" s="208" t="s">
        <v>158</v>
      </c>
      <c r="E634" s="209" t="s">
        <v>889</v>
      </c>
      <c r="F634" s="210" t="s">
        <v>890</v>
      </c>
      <c r="G634" s="211" t="s">
        <v>161</v>
      </c>
      <c r="H634" s="212">
        <v>109.86</v>
      </c>
      <c r="I634" s="213"/>
      <c r="J634" s="214">
        <f>ROUND(I634*H634,2)</f>
        <v>0</v>
      </c>
      <c r="K634" s="210" t="s">
        <v>32</v>
      </c>
      <c r="L634" s="48"/>
      <c r="M634" s="215" t="s">
        <v>32</v>
      </c>
      <c r="N634" s="216" t="s">
        <v>49</v>
      </c>
      <c r="O634" s="88"/>
      <c r="P634" s="217">
        <f>O634*H634</f>
        <v>0</v>
      </c>
      <c r="Q634" s="217">
        <v>0.095280000000000004</v>
      </c>
      <c r="R634" s="217">
        <f>Q634*H634</f>
        <v>10.4674608</v>
      </c>
      <c r="S634" s="217">
        <v>0</v>
      </c>
      <c r="T634" s="218">
        <f>S634*H634</f>
        <v>0</v>
      </c>
      <c r="U634" s="42"/>
      <c r="V634" s="42"/>
      <c r="W634" s="42"/>
      <c r="X634" s="42"/>
      <c r="Y634" s="42"/>
      <c r="Z634" s="42"/>
      <c r="AA634" s="42"/>
      <c r="AB634" s="42"/>
      <c r="AC634" s="42"/>
      <c r="AD634" s="42"/>
      <c r="AE634" s="42"/>
      <c r="AR634" s="219" t="s">
        <v>274</v>
      </c>
      <c r="AT634" s="219" t="s">
        <v>158</v>
      </c>
      <c r="AU634" s="219" t="s">
        <v>88</v>
      </c>
      <c r="AY634" s="20" t="s">
        <v>156</v>
      </c>
      <c r="BE634" s="220">
        <f>IF(N634="základní",J634,0)</f>
        <v>0</v>
      </c>
      <c r="BF634" s="220">
        <f>IF(N634="snížená",J634,0)</f>
        <v>0</v>
      </c>
      <c r="BG634" s="220">
        <f>IF(N634="zákl. přenesená",J634,0)</f>
        <v>0</v>
      </c>
      <c r="BH634" s="220">
        <f>IF(N634="sníž. přenesená",J634,0)</f>
        <v>0</v>
      </c>
      <c r="BI634" s="220">
        <f>IF(N634="nulová",J634,0)</f>
        <v>0</v>
      </c>
      <c r="BJ634" s="20" t="s">
        <v>86</v>
      </c>
      <c r="BK634" s="220">
        <f>ROUND(I634*H634,2)</f>
        <v>0</v>
      </c>
      <c r="BL634" s="20" t="s">
        <v>274</v>
      </c>
      <c r="BM634" s="219" t="s">
        <v>891</v>
      </c>
    </row>
    <row r="635" s="2" customFormat="1">
      <c r="A635" s="42"/>
      <c r="B635" s="43"/>
      <c r="C635" s="44"/>
      <c r="D635" s="221" t="s">
        <v>164</v>
      </c>
      <c r="E635" s="44"/>
      <c r="F635" s="222" t="s">
        <v>892</v>
      </c>
      <c r="G635" s="44"/>
      <c r="H635" s="44"/>
      <c r="I635" s="223"/>
      <c r="J635" s="44"/>
      <c r="K635" s="44"/>
      <c r="L635" s="48"/>
      <c r="M635" s="224"/>
      <c r="N635" s="225"/>
      <c r="O635" s="88"/>
      <c r="P635" s="88"/>
      <c r="Q635" s="88"/>
      <c r="R635" s="88"/>
      <c r="S635" s="88"/>
      <c r="T635" s="89"/>
      <c r="U635" s="42"/>
      <c r="V635" s="42"/>
      <c r="W635" s="42"/>
      <c r="X635" s="42"/>
      <c r="Y635" s="42"/>
      <c r="Z635" s="42"/>
      <c r="AA635" s="42"/>
      <c r="AB635" s="42"/>
      <c r="AC635" s="42"/>
      <c r="AD635" s="42"/>
      <c r="AE635" s="42"/>
      <c r="AT635" s="20" t="s">
        <v>164</v>
      </c>
      <c r="AU635" s="20" t="s">
        <v>88</v>
      </c>
    </row>
    <row r="636" s="13" customFormat="1">
      <c r="A636" s="13"/>
      <c r="B636" s="226"/>
      <c r="C636" s="227"/>
      <c r="D636" s="221" t="s">
        <v>166</v>
      </c>
      <c r="E636" s="228" t="s">
        <v>32</v>
      </c>
      <c r="F636" s="229" t="s">
        <v>272</v>
      </c>
      <c r="G636" s="227"/>
      <c r="H636" s="228" t="s">
        <v>32</v>
      </c>
      <c r="I636" s="230"/>
      <c r="J636" s="227"/>
      <c r="K636" s="227"/>
      <c r="L636" s="231"/>
      <c r="M636" s="232"/>
      <c r="N636" s="233"/>
      <c r="O636" s="233"/>
      <c r="P636" s="233"/>
      <c r="Q636" s="233"/>
      <c r="R636" s="233"/>
      <c r="S636" s="233"/>
      <c r="T636" s="234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5" t="s">
        <v>166</v>
      </c>
      <c r="AU636" s="235" t="s">
        <v>88</v>
      </c>
      <c r="AV636" s="13" t="s">
        <v>86</v>
      </c>
      <c r="AW636" s="13" t="s">
        <v>39</v>
      </c>
      <c r="AX636" s="13" t="s">
        <v>78</v>
      </c>
      <c r="AY636" s="235" t="s">
        <v>156</v>
      </c>
    </row>
    <row r="637" s="14" customFormat="1">
      <c r="A637" s="14"/>
      <c r="B637" s="236"/>
      <c r="C637" s="237"/>
      <c r="D637" s="221" t="s">
        <v>166</v>
      </c>
      <c r="E637" s="238" t="s">
        <v>32</v>
      </c>
      <c r="F637" s="239" t="s">
        <v>596</v>
      </c>
      <c r="G637" s="237"/>
      <c r="H637" s="240">
        <v>136.65000000000001</v>
      </c>
      <c r="I637" s="241"/>
      <c r="J637" s="237"/>
      <c r="K637" s="237"/>
      <c r="L637" s="242"/>
      <c r="M637" s="243"/>
      <c r="N637" s="244"/>
      <c r="O637" s="244"/>
      <c r="P637" s="244"/>
      <c r="Q637" s="244"/>
      <c r="R637" s="244"/>
      <c r="S637" s="244"/>
      <c r="T637" s="245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6" t="s">
        <v>166</v>
      </c>
      <c r="AU637" s="246" t="s">
        <v>88</v>
      </c>
      <c r="AV637" s="14" t="s">
        <v>88</v>
      </c>
      <c r="AW637" s="14" t="s">
        <v>39</v>
      </c>
      <c r="AX637" s="14" t="s">
        <v>78</v>
      </c>
      <c r="AY637" s="246" t="s">
        <v>156</v>
      </c>
    </row>
    <row r="638" s="13" customFormat="1">
      <c r="A638" s="13"/>
      <c r="B638" s="226"/>
      <c r="C638" s="227"/>
      <c r="D638" s="221" t="s">
        <v>166</v>
      </c>
      <c r="E638" s="228" t="s">
        <v>32</v>
      </c>
      <c r="F638" s="229" t="s">
        <v>528</v>
      </c>
      <c r="G638" s="227"/>
      <c r="H638" s="228" t="s">
        <v>32</v>
      </c>
      <c r="I638" s="230"/>
      <c r="J638" s="227"/>
      <c r="K638" s="227"/>
      <c r="L638" s="231"/>
      <c r="M638" s="232"/>
      <c r="N638" s="233"/>
      <c r="O638" s="233"/>
      <c r="P638" s="233"/>
      <c r="Q638" s="233"/>
      <c r="R638" s="233"/>
      <c r="S638" s="233"/>
      <c r="T638" s="23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5" t="s">
        <v>166</v>
      </c>
      <c r="AU638" s="235" t="s">
        <v>88</v>
      </c>
      <c r="AV638" s="13" t="s">
        <v>86</v>
      </c>
      <c r="AW638" s="13" t="s">
        <v>39</v>
      </c>
      <c r="AX638" s="13" t="s">
        <v>78</v>
      </c>
      <c r="AY638" s="235" t="s">
        <v>156</v>
      </c>
    </row>
    <row r="639" s="14" customFormat="1">
      <c r="A639" s="14"/>
      <c r="B639" s="236"/>
      <c r="C639" s="237"/>
      <c r="D639" s="221" t="s">
        <v>166</v>
      </c>
      <c r="E639" s="238" t="s">
        <v>32</v>
      </c>
      <c r="F639" s="239" t="s">
        <v>893</v>
      </c>
      <c r="G639" s="237"/>
      <c r="H639" s="240">
        <v>-26.789999999999999</v>
      </c>
      <c r="I639" s="241"/>
      <c r="J639" s="237"/>
      <c r="K639" s="237"/>
      <c r="L639" s="242"/>
      <c r="M639" s="243"/>
      <c r="N639" s="244"/>
      <c r="O639" s="244"/>
      <c r="P639" s="244"/>
      <c r="Q639" s="244"/>
      <c r="R639" s="244"/>
      <c r="S639" s="244"/>
      <c r="T639" s="245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6" t="s">
        <v>166</v>
      </c>
      <c r="AU639" s="246" t="s">
        <v>88</v>
      </c>
      <c r="AV639" s="14" t="s">
        <v>88</v>
      </c>
      <c r="AW639" s="14" t="s">
        <v>39</v>
      </c>
      <c r="AX639" s="14" t="s">
        <v>78</v>
      </c>
      <c r="AY639" s="246" t="s">
        <v>156</v>
      </c>
    </row>
    <row r="640" s="15" customFormat="1">
      <c r="A640" s="15"/>
      <c r="B640" s="247"/>
      <c r="C640" s="248"/>
      <c r="D640" s="221" t="s">
        <v>166</v>
      </c>
      <c r="E640" s="249" t="s">
        <v>32</v>
      </c>
      <c r="F640" s="250" t="s">
        <v>189</v>
      </c>
      <c r="G640" s="248"/>
      <c r="H640" s="251">
        <v>109.86000000000001</v>
      </c>
      <c r="I640" s="252"/>
      <c r="J640" s="248"/>
      <c r="K640" s="248"/>
      <c r="L640" s="253"/>
      <c r="M640" s="254"/>
      <c r="N640" s="255"/>
      <c r="O640" s="255"/>
      <c r="P640" s="255"/>
      <c r="Q640" s="255"/>
      <c r="R640" s="255"/>
      <c r="S640" s="255"/>
      <c r="T640" s="256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57" t="s">
        <v>166</v>
      </c>
      <c r="AU640" s="257" t="s">
        <v>88</v>
      </c>
      <c r="AV640" s="15" t="s">
        <v>162</v>
      </c>
      <c r="AW640" s="15" t="s">
        <v>39</v>
      </c>
      <c r="AX640" s="15" t="s">
        <v>86</v>
      </c>
      <c r="AY640" s="257" t="s">
        <v>156</v>
      </c>
    </row>
    <row r="641" s="2" customFormat="1" ht="16.5" customHeight="1">
      <c r="A641" s="42"/>
      <c r="B641" s="43"/>
      <c r="C641" s="208" t="s">
        <v>894</v>
      </c>
      <c r="D641" s="208" t="s">
        <v>158</v>
      </c>
      <c r="E641" s="209" t="s">
        <v>895</v>
      </c>
      <c r="F641" s="210" t="s">
        <v>896</v>
      </c>
      <c r="G641" s="211" t="s">
        <v>221</v>
      </c>
      <c r="H641" s="212">
        <v>12.975</v>
      </c>
      <c r="I641" s="213"/>
      <c r="J641" s="214">
        <f>ROUND(I641*H641,2)</f>
        <v>0</v>
      </c>
      <c r="K641" s="210" t="s">
        <v>32</v>
      </c>
      <c r="L641" s="48"/>
      <c r="M641" s="215" t="s">
        <v>32</v>
      </c>
      <c r="N641" s="216" t="s">
        <v>49</v>
      </c>
      <c r="O641" s="88"/>
      <c r="P641" s="217">
        <f>O641*H641</f>
        <v>0</v>
      </c>
      <c r="Q641" s="217">
        <v>0</v>
      </c>
      <c r="R641" s="217">
        <f>Q641*H641</f>
        <v>0</v>
      </c>
      <c r="S641" s="217">
        <v>0</v>
      </c>
      <c r="T641" s="218">
        <f>S641*H641</f>
        <v>0</v>
      </c>
      <c r="U641" s="42"/>
      <c r="V641" s="42"/>
      <c r="W641" s="42"/>
      <c r="X641" s="42"/>
      <c r="Y641" s="42"/>
      <c r="Z641" s="42"/>
      <c r="AA641" s="42"/>
      <c r="AB641" s="42"/>
      <c r="AC641" s="42"/>
      <c r="AD641" s="42"/>
      <c r="AE641" s="42"/>
      <c r="AR641" s="219" t="s">
        <v>274</v>
      </c>
      <c r="AT641" s="219" t="s">
        <v>158</v>
      </c>
      <c r="AU641" s="219" t="s">
        <v>88</v>
      </c>
      <c r="AY641" s="20" t="s">
        <v>156</v>
      </c>
      <c r="BE641" s="220">
        <f>IF(N641="základní",J641,0)</f>
        <v>0</v>
      </c>
      <c r="BF641" s="220">
        <f>IF(N641="snížená",J641,0)</f>
        <v>0</v>
      </c>
      <c r="BG641" s="220">
        <f>IF(N641="zákl. přenesená",J641,0)</f>
        <v>0</v>
      </c>
      <c r="BH641" s="220">
        <f>IF(N641="sníž. přenesená",J641,0)</f>
        <v>0</v>
      </c>
      <c r="BI641" s="220">
        <f>IF(N641="nulová",J641,0)</f>
        <v>0</v>
      </c>
      <c r="BJ641" s="20" t="s">
        <v>86</v>
      </c>
      <c r="BK641" s="220">
        <f>ROUND(I641*H641,2)</f>
        <v>0</v>
      </c>
      <c r="BL641" s="20" t="s">
        <v>274</v>
      </c>
      <c r="BM641" s="219" t="s">
        <v>897</v>
      </c>
    </row>
    <row r="642" s="2" customFormat="1">
      <c r="A642" s="42"/>
      <c r="B642" s="43"/>
      <c r="C642" s="44"/>
      <c r="D642" s="221" t="s">
        <v>164</v>
      </c>
      <c r="E642" s="44"/>
      <c r="F642" s="222" t="s">
        <v>898</v>
      </c>
      <c r="G642" s="44"/>
      <c r="H642" s="44"/>
      <c r="I642" s="223"/>
      <c r="J642" s="44"/>
      <c r="K642" s="44"/>
      <c r="L642" s="48"/>
      <c r="M642" s="224"/>
      <c r="N642" s="225"/>
      <c r="O642" s="88"/>
      <c r="P642" s="88"/>
      <c r="Q642" s="88"/>
      <c r="R642" s="88"/>
      <c r="S642" s="88"/>
      <c r="T642" s="89"/>
      <c r="U642" s="42"/>
      <c r="V642" s="42"/>
      <c r="W642" s="42"/>
      <c r="X642" s="42"/>
      <c r="Y642" s="42"/>
      <c r="Z642" s="42"/>
      <c r="AA642" s="42"/>
      <c r="AB642" s="42"/>
      <c r="AC642" s="42"/>
      <c r="AD642" s="42"/>
      <c r="AE642" s="42"/>
      <c r="AT642" s="20" t="s">
        <v>164</v>
      </c>
      <c r="AU642" s="20" t="s">
        <v>88</v>
      </c>
    </row>
    <row r="643" s="2" customFormat="1" ht="16.5" customHeight="1">
      <c r="A643" s="42"/>
      <c r="B643" s="43"/>
      <c r="C643" s="208" t="s">
        <v>899</v>
      </c>
      <c r="D643" s="208" t="s">
        <v>158</v>
      </c>
      <c r="E643" s="209" t="s">
        <v>900</v>
      </c>
      <c r="F643" s="210" t="s">
        <v>901</v>
      </c>
      <c r="G643" s="211" t="s">
        <v>221</v>
      </c>
      <c r="H643" s="212">
        <v>12.975</v>
      </c>
      <c r="I643" s="213"/>
      <c r="J643" s="214">
        <f>ROUND(I643*H643,2)</f>
        <v>0</v>
      </c>
      <c r="K643" s="210" t="s">
        <v>32</v>
      </c>
      <c r="L643" s="48"/>
      <c r="M643" s="215" t="s">
        <v>32</v>
      </c>
      <c r="N643" s="216" t="s">
        <v>49</v>
      </c>
      <c r="O643" s="88"/>
      <c r="P643" s="217">
        <f>O643*H643</f>
        <v>0</v>
      </c>
      <c r="Q643" s="217">
        <v>0</v>
      </c>
      <c r="R643" s="217">
        <f>Q643*H643</f>
        <v>0</v>
      </c>
      <c r="S643" s="217">
        <v>0</v>
      </c>
      <c r="T643" s="218">
        <f>S643*H643</f>
        <v>0</v>
      </c>
      <c r="U643" s="42"/>
      <c r="V643" s="42"/>
      <c r="W643" s="42"/>
      <c r="X643" s="42"/>
      <c r="Y643" s="42"/>
      <c r="Z643" s="42"/>
      <c r="AA643" s="42"/>
      <c r="AB643" s="42"/>
      <c r="AC643" s="42"/>
      <c r="AD643" s="42"/>
      <c r="AE643" s="42"/>
      <c r="AR643" s="219" t="s">
        <v>274</v>
      </c>
      <c r="AT643" s="219" t="s">
        <v>158</v>
      </c>
      <c r="AU643" s="219" t="s">
        <v>88</v>
      </c>
      <c r="AY643" s="20" t="s">
        <v>156</v>
      </c>
      <c r="BE643" s="220">
        <f>IF(N643="základní",J643,0)</f>
        <v>0</v>
      </c>
      <c r="BF643" s="220">
        <f>IF(N643="snížená",J643,0)</f>
        <v>0</v>
      </c>
      <c r="BG643" s="220">
        <f>IF(N643="zákl. přenesená",J643,0)</f>
        <v>0</v>
      </c>
      <c r="BH643" s="220">
        <f>IF(N643="sníž. přenesená",J643,0)</f>
        <v>0</v>
      </c>
      <c r="BI643" s="220">
        <f>IF(N643="nulová",J643,0)</f>
        <v>0</v>
      </c>
      <c r="BJ643" s="20" t="s">
        <v>86</v>
      </c>
      <c r="BK643" s="220">
        <f>ROUND(I643*H643,2)</f>
        <v>0</v>
      </c>
      <c r="BL643" s="20" t="s">
        <v>274</v>
      </c>
      <c r="BM643" s="219" t="s">
        <v>902</v>
      </c>
    </row>
    <row r="644" s="2" customFormat="1">
      <c r="A644" s="42"/>
      <c r="B644" s="43"/>
      <c r="C644" s="44"/>
      <c r="D644" s="221" t="s">
        <v>164</v>
      </c>
      <c r="E644" s="44"/>
      <c r="F644" s="222" t="s">
        <v>903</v>
      </c>
      <c r="G644" s="44"/>
      <c r="H644" s="44"/>
      <c r="I644" s="223"/>
      <c r="J644" s="44"/>
      <c r="K644" s="44"/>
      <c r="L644" s="48"/>
      <c r="M644" s="224"/>
      <c r="N644" s="225"/>
      <c r="O644" s="88"/>
      <c r="P644" s="88"/>
      <c r="Q644" s="88"/>
      <c r="R644" s="88"/>
      <c r="S644" s="88"/>
      <c r="T644" s="89"/>
      <c r="U644" s="42"/>
      <c r="V644" s="42"/>
      <c r="W644" s="42"/>
      <c r="X644" s="42"/>
      <c r="Y644" s="42"/>
      <c r="Z644" s="42"/>
      <c r="AA644" s="42"/>
      <c r="AB644" s="42"/>
      <c r="AC644" s="42"/>
      <c r="AD644" s="42"/>
      <c r="AE644" s="42"/>
      <c r="AT644" s="20" t="s">
        <v>164</v>
      </c>
      <c r="AU644" s="20" t="s">
        <v>88</v>
      </c>
    </row>
    <row r="645" s="12" customFormat="1" ht="22.8" customHeight="1">
      <c r="A645" s="12"/>
      <c r="B645" s="192"/>
      <c r="C645" s="193"/>
      <c r="D645" s="194" t="s">
        <v>77</v>
      </c>
      <c r="E645" s="206" t="s">
        <v>904</v>
      </c>
      <c r="F645" s="206" t="s">
        <v>905</v>
      </c>
      <c r="G645" s="193"/>
      <c r="H645" s="193"/>
      <c r="I645" s="196"/>
      <c r="J645" s="207">
        <f>BK645</f>
        <v>0</v>
      </c>
      <c r="K645" s="193"/>
      <c r="L645" s="198"/>
      <c r="M645" s="199"/>
      <c r="N645" s="200"/>
      <c r="O645" s="200"/>
      <c r="P645" s="201">
        <f>SUM(P646:P669)</f>
        <v>0</v>
      </c>
      <c r="Q645" s="200"/>
      <c r="R645" s="201">
        <f>SUM(R646:R669)</f>
        <v>0.29294369999999997</v>
      </c>
      <c r="S645" s="200"/>
      <c r="T645" s="202">
        <f>SUM(T646:T669)</f>
        <v>0</v>
      </c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R645" s="203" t="s">
        <v>88</v>
      </c>
      <c r="AT645" s="204" t="s">
        <v>77</v>
      </c>
      <c r="AU645" s="204" t="s">
        <v>86</v>
      </c>
      <c r="AY645" s="203" t="s">
        <v>156</v>
      </c>
      <c r="BK645" s="205">
        <f>SUM(BK646:BK669)</f>
        <v>0</v>
      </c>
    </row>
    <row r="646" s="2" customFormat="1" ht="16.5" customHeight="1">
      <c r="A646" s="42"/>
      <c r="B646" s="43"/>
      <c r="C646" s="208" t="s">
        <v>906</v>
      </c>
      <c r="D646" s="208" t="s">
        <v>158</v>
      </c>
      <c r="E646" s="209" t="s">
        <v>907</v>
      </c>
      <c r="F646" s="210" t="s">
        <v>908</v>
      </c>
      <c r="G646" s="211" t="s">
        <v>161</v>
      </c>
      <c r="H646" s="212">
        <v>109.86</v>
      </c>
      <c r="I646" s="213"/>
      <c r="J646" s="214">
        <f>ROUND(I646*H646,2)</f>
        <v>0</v>
      </c>
      <c r="K646" s="210" t="s">
        <v>32</v>
      </c>
      <c r="L646" s="48"/>
      <c r="M646" s="215" t="s">
        <v>32</v>
      </c>
      <c r="N646" s="216" t="s">
        <v>49</v>
      </c>
      <c r="O646" s="88"/>
      <c r="P646" s="217">
        <f>O646*H646</f>
        <v>0</v>
      </c>
      <c r="Q646" s="217">
        <v>0</v>
      </c>
      <c r="R646" s="217">
        <f>Q646*H646</f>
        <v>0</v>
      </c>
      <c r="S646" s="217">
        <v>0</v>
      </c>
      <c r="T646" s="218">
        <f>S646*H646</f>
        <v>0</v>
      </c>
      <c r="U646" s="42"/>
      <c r="V646" s="42"/>
      <c r="W646" s="42"/>
      <c r="X646" s="42"/>
      <c r="Y646" s="42"/>
      <c r="Z646" s="42"/>
      <c r="AA646" s="42"/>
      <c r="AB646" s="42"/>
      <c r="AC646" s="42"/>
      <c r="AD646" s="42"/>
      <c r="AE646" s="42"/>
      <c r="AR646" s="219" t="s">
        <v>274</v>
      </c>
      <c r="AT646" s="219" t="s">
        <v>158</v>
      </c>
      <c r="AU646" s="219" t="s">
        <v>88</v>
      </c>
      <c r="AY646" s="20" t="s">
        <v>156</v>
      </c>
      <c r="BE646" s="220">
        <f>IF(N646="základní",J646,0)</f>
        <v>0</v>
      </c>
      <c r="BF646" s="220">
        <f>IF(N646="snížená",J646,0)</f>
        <v>0</v>
      </c>
      <c r="BG646" s="220">
        <f>IF(N646="zákl. přenesená",J646,0)</f>
        <v>0</v>
      </c>
      <c r="BH646" s="220">
        <f>IF(N646="sníž. přenesená",J646,0)</f>
        <v>0</v>
      </c>
      <c r="BI646" s="220">
        <f>IF(N646="nulová",J646,0)</f>
        <v>0</v>
      </c>
      <c r="BJ646" s="20" t="s">
        <v>86</v>
      </c>
      <c r="BK646" s="220">
        <f>ROUND(I646*H646,2)</f>
        <v>0</v>
      </c>
      <c r="BL646" s="20" t="s">
        <v>274</v>
      </c>
      <c r="BM646" s="219" t="s">
        <v>909</v>
      </c>
    </row>
    <row r="647" s="2" customFormat="1">
      <c r="A647" s="42"/>
      <c r="B647" s="43"/>
      <c r="C647" s="44"/>
      <c r="D647" s="221" t="s">
        <v>164</v>
      </c>
      <c r="E647" s="44"/>
      <c r="F647" s="222" t="s">
        <v>910</v>
      </c>
      <c r="G647" s="44"/>
      <c r="H647" s="44"/>
      <c r="I647" s="223"/>
      <c r="J647" s="44"/>
      <c r="K647" s="44"/>
      <c r="L647" s="48"/>
      <c r="M647" s="224"/>
      <c r="N647" s="225"/>
      <c r="O647" s="88"/>
      <c r="P647" s="88"/>
      <c r="Q647" s="88"/>
      <c r="R647" s="88"/>
      <c r="S647" s="88"/>
      <c r="T647" s="89"/>
      <c r="U647" s="42"/>
      <c r="V647" s="42"/>
      <c r="W647" s="42"/>
      <c r="X647" s="42"/>
      <c r="Y647" s="42"/>
      <c r="Z647" s="42"/>
      <c r="AA647" s="42"/>
      <c r="AB647" s="42"/>
      <c r="AC647" s="42"/>
      <c r="AD647" s="42"/>
      <c r="AE647" s="42"/>
      <c r="AT647" s="20" t="s">
        <v>164</v>
      </c>
      <c r="AU647" s="20" t="s">
        <v>88</v>
      </c>
    </row>
    <row r="648" s="13" customFormat="1">
      <c r="A648" s="13"/>
      <c r="B648" s="226"/>
      <c r="C648" s="227"/>
      <c r="D648" s="221" t="s">
        <v>166</v>
      </c>
      <c r="E648" s="228" t="s">
        <v>32</v>
      </c>
      <c r="F648" s="229" t="s">
        <v>811</v>
      </c>
      <c r="G648" s="227"/>
      <c r="H648" s="228" t="s">
        <v>32</v>
      </c>
      <c r="I648" s="230"/>
      <c r="J648" s="227"/>
      <c r="K648" s="227"/>
      <c r="L648" s="231"/>
      <c r="M648" s="232"/>
      <c r="N648" s="233"/>
      <c r="O648" s="233"/>
      <c r="P648" s="233"/>
      <c r="Q648" s="233"/>
      <c r="R648" s="233"/>
      <c r="S648" s="233"/>
      <c r="T648" s="23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5" t="s">
        <v>166</v>
      </c>
      <c r="AU648" s="235" t="s">
        <v>88</v>
      </c>
      <c r="AV648" s="13" t="s">
        <v>86</v>
      </c>
      <c r="AW648" s="13" t="s">
        <v>39</v>
      </c>
      <c r="AX648" s="13" t="s">
        <v>78</v>
      </c>
      <c r="AY648" s="235" t="s">
        <v>156</v>
      </c>
    </row>
    <row r="649" s="14" customFormat="1">
      <c r="A649" s="14"/>
      <c r="B649" s="236"/>
      <c r="C649" s="237"/>
      <c r="D649" s="221" t="s">
        <v>166</v>
      </c>
      <c r="E649" s="238" t="s">
        <v>32</v>
      </c>
      <c r="F649" s="239" t="s">
        <v>911</v>
      </c>
      <c r="G649" s="237"/>
      <c r="H649" s="240">
        <v>109.86</v>
      </c>
      <c r="I649" s="241"/>
      <c r="J649" s="237"/>
      <c r="K649" s="237"/>
      <c r="L649" s="242"/>
      <c r="M649" s="243"/>
      <c r="N649" s="244"/>
      <c r="O649" s="244"/>
      <c r="P649" s="244"/>
      <c r="Q649" s="244"/>
      <c r="R649" s="244"/>
      <c r="S649" s="244"/>
      <c r="T649" s="245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6" t="s">
        <v>166</v>
      </c>
      <c r="AU649" s="246" t="s">
        <v>88</v>
      </c>
      <c r="AV649" s="14" t="s">
        <v>88</v>
      </c>
      <c r="AW649" s="14" t="s">
        <v>39</v>
      </c>
      <c r="AX649" s="14" t="s">
        <v>86</v>
      </c>
      <c r="AY649" s="246" t="s">
        <v>156</v>
      </c>
    </row>
    <row r="650" s="2" customFormat="1" ht="16.5" customHeight="1">
      <c r="A650" s="42"/>
      <c r="B650" s="43"/>
      <c r="C650" s="269" t="s">
        <v>912</v>
      </c>
      <c r="D650" s="269" t="s">
        <v>517</v>
      </c>
      <c r="E650" s="270" t="s">
        <v>913</v>
      </c>
      <c r="F650" s="271" t="s">
        <v>914</v>
      </c>
      <c r="G650" s="272" t="s">
        <v>161</v>
      </c>
      <c r="H650" s="273">
        <v>115.35299999999999</v>
      </c>
      <c r="I650" s="274"/>
      <c r="J650" s="275">
        <f>ROUND(I650*H650,2)</f>
        <v>0</v>
      </c>
      <c r="K650" s="271" t="s">
        <v>32</v>
      </c>
      <c r="L650" s="276"/>
      <c r="M650" s="277" t="s">
        <v>32</v>
      </c>
      <c r="N650" s="278" t="s">
        <v>49</v>
      </c>
      <c r="O650" s="88"/>
      <c r="P650" s="217">
        <f>O650*H650</f>
        <v>0</v>
      </c>
      <c r="Q650" s="217">
        <v>0.0025000000000000001</v>
      </c>
      <c r="R650" s="217">
        <f>Q650*H650</f>
        <v>0.28838249999999999</v>
      </c>
      <c r="S650" s="217">
        <v>0</v>
      </c>
      <c r="T650" s="218">
        <f>S650*H650</f>
        <v>0</v>
      </c>
      <c r="U650" s="42"/>
      <c r="V650" s="42"/>
      <c r="W650" s="42"/>
      <c r="X650" s="42"/>
      <c r="Y650" s="42"/>
      <c r="Z650" s="42"/>
      <c r="AA650" s="42"/>
      <c r="AB650" s="42"/>
      <c r="AC650" s="42"/>
      <c r="AD650" s="42"/>
      <c r="AE650" s="42"/>
      <c r="AR650" s="219" t="s">
        <v>394</v>
      </c>
      <c r="AT650" s="219" t="s">
        <v>517</v>
      </c>
      <c r="AU650" s="219" t="s">
        <v>88</v>
      </c>
      <c r="AY650" s="20" t="s">
        <v>156</v>
      </c>
      <c r="BE650" s="220">
        <f>IF(N650="základní",J650,0)</f>
        <v>0</v>
      </c>
      <c r="BF650" s="220">
        <f>IF(N650="snížená",J650,0)</f>
        <v>0</v>
      </c>
      <c r="BG650" s="220">
        <f>IF(N650="zákl. přenesená",J650,0)</f>
        <v>0</v>
      </c>
      <c r="BH650" s="220">
        <f>IF(N650="sníž. přenesená",J650,0)</f>
        <v>0</v>
      </c>
      <c r="BI650" s="220">
        <f>IF(N650="nulová",J650,0)</f>
        <v>0</v>
      </c>
      <c r="BJ650" s="20" t="s">
        <v>86</v>
      </c>
      <c r="BK650" s="220">
        <f>ROUND(I650*H650,2)</f>
        <v>0</v>
      </c>
      <c r="BL650" s="20" t="s">
        <v>274</v>
      </c>
      <c r="BM650" s="219" t="s">
        <v>915</v>
      </c>
    </row>
    <row r="651" s="2" customFormat="1">
      <c r="A651" s="42"/>
      <c r="B651" s="43"/>
      <c r="C651" s="44"/>
      <c r="D651" s="221" t="s">
        <v>164</v>
      </c>
      <c r="E651" s="44"/>
      <c r="F651" s="222" t="s">
        <v>914</v>
      </c>
      <c r="G651" s="44"/>
      <c r="H651" s="44"/>
      <c r="I651" s="223"/>
      <c r="J651" s="44"/>
      <c r="K651" s="44"/>
      <c r="L651" s="48"/>
      <c r="M651" s="224"/>
      <c r="N651" s="225"/>
      <c r="O651" s="88"/>
      <c r="P651" s="88"/>
      <c r="Q651" s="88"/>
      <c r="R651" s="88"/>
      <c r="S651" s="88"/>
      <c r="T651" s="89"/>
      <c r="U651" s="42"/>
      <c r="V651" s="42"/>
      <c r="W651" s="42"/>
      <c r="X651" s="42"/>
      <c r="Y651" s="42"/>
      <c r="Z651" s="42"/>
      <c r="AA651" s="42"/>
      <c r="AB651" s="42"/>
      <c r="AC651" s="42"/>
      <c r="AD651" s="42"/>
      <c r="AE651" s="42"/>
      <c r="AT651" s="20" t="s">
        <v>164</v>
      </c>
      <c r="AU651" s="20" t="s">
        <v>88</v>
      </c>
    </row>
    <row r="652" s="14" customFormat="1">
      <c r="A652" s="14"/>
      <c r="B652" s="236"/>
      <c r="C652" s="237"/>
      <c r="D652" s="221" t="s">
        <v>166</v>
      </c>
      <c r="E652" s="238" t="s">
        <v>32</v>
      </c>
      <c r="F652" s="239" t="s">
        <v>916</v>
      </c>
      <c r="G652" s="237"/>
      <c r="H652" s="240">
        <v>115.35299999999999</v>
      </c>
      <c r="I652" s="241"/>
      <c r="J652" s="237"/>
      <c r="K652" s="237"/>
      <c r="L652" s="242"/>
      <c r="M652" s="243"/>
      <c r="N652" s="244"/>
      <c r="O652" s="244"/>
      <c r="P652" s="244"/>
      <c r="Q652" s="244"/>
      <c r="R652" s="244"/>
      <c r="S652" s="244"/>
      <c r="T652" s="245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6" t="s">
        <v>166</v>
      </c>
      <c r="AU652" s="246" t="s">
        <v>88</v>
      </c>
      <c r="AV652" s="14" t="s">
        <v>88</v>
      </c>
      <c r="AW652" s="14" t="s">
        <v>39</v>
      </c>
      <c r="AX652" s="14" t="s">
        <v>86</v>
      </c>
      <c r="AY652" s="246" t="s">
        <v>156</v>
      </c>
    </row>
    <row r="653" s="2" customFormat="1" ht="16.5" customHeight="1">
      <c r="A653" s="42"/>
      <c r="B653" s="43"/>
      <c r="C653" s="208" t="s">
        <v>917</v>
      </c>
      <c r="D653" s="208" t="s">
        <v>158</v>
      </c>
      <c r="E653" s="209" t="s">
        <v>918</v>
      </c>
      <c r="F653" s="210" t="s">
        <v>919</v>
      </c>
      <c r="G653" s="211" t="s">
        <v>242</v>
      </c>
      <c r="H653" s="212">
        <v>103.42700000000001</v>
      </c>
      <c r="I653" s="213"/>
      <c r="J653" s="214">
        <f>ROUND(I653*H653,2)</f>
        <v>0</v>
      </c>
      <c r="K653" s="210" t="s">
        <v>32</v>
      </c>
      <c r="L653" s="48"/>
      <c r="M653" s="215" t="s">
        <v>32</v>
      </c>
      <c r="N653" s="216" t="s">
        <v>49</v>
      </c>
      <c r="O653" s="88"/>
      <c r="P653" s="217">
        <f>O653*H653</f>
        <v>0</v>
      </c>
      <c r="Q653" s="217">
        <v>0</v>
      </c>
      <c r="R653" s="217">
        <f>Q653*H653</f>
        <v>0</v>
      </c>
      <c r="S653" s="217">
        <v>0</v>
      </c>
      <c r="T653" s="218">
        <f>S653*H653</f>
        <v>0</v>
      </c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R653" s="219" t="s">
        <v>274</v>
      </c>
      <c r="AT653" s="219" t="s">
        <v>158</v>
      </c>
      <c r="AU653" s="219" t="s">
        <v>88</v>
      </c>
      <c r="AY653" s="20" t="s">
        <v>156</v>
      </c>
      <c r="BE653" s="220">
        <f>IF(N653="základní",J653,0)</f>
        <v>0</v>
      </c>
      <c r="BF653" s="220">
        <f>IF(N653="snížená",J653,0)</f>
        <v>0</v>
      </c>
      <c r="BG653" s="220">
        <f>IF(N653="zákl. přenesená",J653,0)</f>
        <v>0</v>
      </c>
      <c r="BH653" s="220">
        <f>IF(N653="sníž. přenesená",J653,0)</f>
        <v>0</v>
      </c>
      <c r="BI653" s="220">
        <f>IF(N653="nulová",J653,0)</f>
        <v>0</v>
      </c>
      <c r="BJ653" s="20" t="s">
        <v>86</v>
      </c>
      <c r="BK653" s="220">
        <f>ROUND(I653*H653,2)</f>
        <v>0</v>
      </c>
      <c r="BL653" s="20" t="s">
        <v>274</v>
      </c>
      <c r="BM653" s="219" t="s">
        <v>920</v>
      </c>
    </row>
    <row r="654" s="2" customFormat="1">
      <c r="A654" s="42"/>
      <c r="B654" s="43"/>
      <c r="C654" s="44"/>
      <c r="D654" s="221" t="s">
        <v>164</v>
      </c>
      <c r="E654" s="44"/>
      <c r="F654" s="222" t="s">
        <v>921</v>
      </c>
      <c r="G654" s="44"/>
      <c r="H654" s="44"/>
      <c r="I654" s="223"/>
      <c r="J654" s="44"/>
      <c r="K654" s="44"/>
      <c r="L654" s="48"/>
      <c r="M654" s="224"/>
      <c r="N654" s="225"/>
      <c r="O654" s="88"/>
      <c r="P654" s="88"/>
      <c r="Q654" s="88"/>
      <c r="R654" s="88"/>
      <c r="S654" s="88"/>
      <c r="T654" s="89"/>
      <c r="U654" s="42"/>
      <c r="V654" s="42"/>
      <c r="W654" s="42"/>
      <c r="X654" s="42"/>
      <c r="Y654" s="42"/>
      <c r="Z654" s="42"/>
      <c r="AA654" s="42"/>
      <c r="AB654" s="42"/>
      <c r="AC654" s="42"/>
      <c r="AD654" s="42"/>
      <c r="AE654" s="42"/>
      <c r="AT654" s="20" t="s">
        <v>164</v>
      </c>
      <c r="AU654" s="20" t="s">
        <v>88</v>
      </c>
    </row>
    <row r="655" s="14" customFormat="1">
      <c r="A655" s="14"/>
      <c r="B655" s="236"/>
      <c r="C655" s="237"/>
      <c r="D655" s="221" t="s">
        <v>166</v>
      </c>
      <c r="E655" s="238" t="s">
        <v>32</v>
      </c>
      <c r="F655" s="239" t="s">
        <v>922</v>
      </c>
      <c r="G655" s="237"/>
      <c r="H655" s="240">
        <v>25.75</v>
      </c>
      <c r="I655" s="241"/>
      <c r="J655" s="237"/>
      <c r="K655" s="237"/>
      <c r="L655" s="242"/>
      <c r="M655" s="243"/>
      <c r="N655" s="244"/>
      <c r="O655" s="244"/>
      <c r="P655" s="244"/>
      <c r="Q655" s="244"/>
      <c r="R655" s="244"/>
      <c r="S655" s="244"/>
      <c r="T655" s="245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6" t="s">
        <v>166</v>
      </c>
      <c r="AU655" s="246" t="s">
        <v>88</v>
      </c>
      <c r="AV655" s="14" t="s">
        <v>88</v>
      </c>
      <c r="AW655" s="14" t="s">
        <v>39</v>
      </c>
      <c r="AX655" s="14" t="s">
        <v>78</v>
      </c>
      <c r="AY655" s="246" t="s">
        <v>156</v>
      </c>
    </row>
    <row r="656" s="14" customFormat="1">
      <c r="A656" s="14"/>
      <c r="B656" s="236"/>
      <c r="C656" s="237"/>
      <c r="D656" s="221" t="s">
        <v>166</v>
      </c>
      <c r="E656" s="238" t="s">
        <v>32</v>
      </c>
      <c r="F656" s="239" t="s">
        <v>923</v>
      </c>
      <c r="G656" s="237"/>
      <c r="H656" s="240">
        <v>5.3920000000000003</v>
      </c>
      <c r="I656" s="241"/>
      <c r="J656" s="237"/>
      <c r="K656" s="237"/>
      <c r="L656" s="242"/>
      <c r="M656" s="243"/>
      <c r="N656" s="244"/>
      <c r="O656" s="244"/>
      <c r="P656" s="244"/>
      <c r="Q656" s="244"/>
      <c r="R656" s="244"/>
      <c r="S656" s="244"/>
      <c r="T656" s="245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6" t="s">
        <v>166</v>
      </c>
      <c r="AU656" s="246" t="s">
        <v>88</v>
      </c>
      <c r="AV656" s="14" t="s">
        <v>88</v>
      </c>
      <c r="AW656" s="14" t="s">
        <v>39</v>
      </c>
      <c r="AX656" s="14" t="s">
        <v>78</v>
      </c>
      <c r="AY656" s="246" t="s">
        <v>156</v>
      </c>
    </row>
    <row r="657" s="14" customFormat="1">
      <c r="A657" s="14"/>
      <c r="B657" s="236"/>
      <c r="C657" s="237"/>
      <c r="D657" s="221" t="s">
        <v>166</v>
      </c>
      <c r="E657" s="238" t="s">
        <v>32</v>
      </c>
      <c r="F657" s="239" t="s">
        <v>924</v>
      </c>
      <c r="G657" s="237"/>
      <c r="H657" s="240">
        <v>47.829999999999998</v>
      </c>
      <c r="I657" s="241"/>
      <c r="J657" s="237"/>
      <c r="K657" s="237"/>
      <c r="L657" s="242"/>
      <c r="M657" s="243"/>
      <c r="N657" s="244"/>
      <c r="O657" s="244"/>
      <c r="P657" s="244"/>
      <c r="Q657" s="244"/>
      <c r="R657" s="244"/>
      <c r="S657" s="244"/>
      <c r="T657" s="245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6" t="s">
        <v>166</v>
      </c>
      <c r="AU657" s="246" t="s">
        <v>88</v>
      </c>
      <c r="AV657" s="14" t="s">
        <v>88</v>
      </c>
      <c r="AW657" s="14" t="s">
        <v>39</v>
      </c>
      <c r="AX657" s="14" t="s">
        <v>78</v>
      </c>
      <c r="AY657" s="246" t="s">
        <v>156</v>
      </c>
    </row>
    <row r="658" s="14" customFormat="1">
      <c r="A658" s="14"/>
      <c r="B658" s="236"/>
      <c r="C658" s="237"/>
      <c r="D658" s="221" t="s">
        <v>166</v>
      </c>
      <c r="E658" s="238" t="s">
        <v>32</v>
      </c>
      <c r="F658" s="239" t="s">
        <v>925</v>
      </c>
      <c r="G658" s="237"/>
      <c r="H658" s="240">
        <v>6.0549999999999997</v>
      </c>
      <c r="I658" s="241"/>
      <c r="J658" s="237"/>
      <c r="K658" s="237"/>
      <c r="L658" s="242"/>
      <c r="M658" s="243"/>
      <c r="N658" s="244"/>
      <c r="O658" s="244"/>
      <c r="P658" s="244"/>
      <c r="Q658" s="244"/>
      <c r="R658" s="244"/>
      <c r="S658" s="244"/>
      <c r="T658" s="245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6" t="s">
        <v>166</v>
      </c>
      <c r="AU658" s="246" t="s">
        <v>88</v>
      </c>
      <c r="AV658" s="14" t="s">
        <v>88</v>
      </c>
      <c r="AW658" s="14" t="s">
        <v>39</v>
      </c>
      <c r="AX658" s="14" t="s">
        <v>78</v>
      </c>
      <c r="AY658" s="246" t="s">
        <v>156</v>
      </c>
    </row>
    <row r="659" s="14" customFormat="1">
      <c r="A659" s="14"/>
      <c r="B659" s="236"/>
      <c r="C659" s="237"/>
      <c r="D659" s="221" t="s">
        <v>166</v>
      </c>
      <c r="E659" s="238" t="s">
        <v>32</v>
      </c>
      <c r="F659" s="239" t="s">
        <v>926</v>
      </c>
      <c r="G659" s="237"/>
      <c r="H659" s="240">
        <v>18.399999999999999</v>
      </c>
      <c r="I659" s="241"/>
      <c r="J659" s="237"/>
      <c r="K659" s="237"/>
      <c r="L659" s="242"/>
      <c r="M659" s="243"/>
      <c r="N659" s="244"/>
      <c r="O659" s="244"/>
      <c r="P659" s="244"/>
      <c r="Q659" s="244"/>
      <c r="R659" s="244"/>
      <c r="S659" s="244"/>
      <c r="T659" s="245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6" t="s">
        <v>166</v>
      </c>
      <c r="AU659" s="246" t="s">
        <v>88</v>
      </c>
      <c r="AV659" s="14" t="s">
        <v>88</v>
      </c>
      <c r="AW659" s="14" t="s">
        <v>39</v>
      </c>
      <c r="AX659" s="14" t="s">
        <v>78</v>
      </c>
      <c r="AY659" s="246" t="s">
        <v>156</v>
      </c>
    </row>
    <row r="660" s="15" customFormat="1">
      <c r="A660" s="15"/>
      <c r="B660" s="247"/>
      <c r="C660" s="248"/>
      <c r="D660" s="221" t="s">
        <v>166</v>
      </c>
      <c r="E660" s="249" t="s">
        <v>32</v>
      </c>
      <c r="F660" s="250" t="s">
        <v>189</v>
      </c>
      <c r="G660" s="248"/>
      <c r="H660" s="251">
        <v>103.42699999999999</v>
      </c>
      <c r="I660" s="252"/>
      <c r="J660" s="248"/>
      <c r="K660" s="248"/>
      <c r="L660" s="253"/>
      <c r="M660" s="254"/>
      <c r="N660" s="255"/>
      <c r="O660" s="255"/>
      <c r="P660" s="255"/>
      <c r="Q660" s="255"/>
      <c r="R660" s="255"/>
      <c r="S660" s="255"/>
      <c r="T660" s="256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57" t="s">
        <v>166</v>
      </c>
      <c r="AU660" s="257" t="s">
        <v>88</v>
      </c>
      <c r="AV660" s="15" t="s">
        <v>162</v>
      </c>
      <c r="AW660" s="15" t="s">
        <v>39</v>
      </c>
      <c r="AX660" s="15" t="s">
        <v>86</v>
      </c>
      <c r="AY660" s="257" t="s">
        <v>156</v>
      </c>
    </row>
    <row r="661" s="2" customFormat="1" ht="16.5" customHeight="1">
      <c r="A661" s="42"/>
      <c r="B661" s="43"/>
      <c r="C661" s="269" t="s">
        <v>927</v>
      </c>
      <c r="D661" s="269" t="s">
        <v>517</v>
      </c>
      <c r="E661" s="270" t="s">
        <v>928</v>
      </c>
      <c r="F661" s="271" t="s">
        <v>929</v>
      </c>
      <c r="G661" s="272" t="s">
        <v>161</v>
      </c>
      <c r="H661" s="273">
        <v>7.6020000000000003</v>
      </c>
      <c r="I661" s="274"/>
      <c r="J661" s="275">
        <f>ROUND(I661*H661,2)</f>
        <v>0</v>
      </c>
      <c r="K661" s="271" t="s">
        <v>32</v>
      </c>
      <c r="L661" s="276"/>
      <c r="M661" s="277" t="s">
        <v>32</v>
      </c>
      <c r="N661" s="278" t="s">
        <v>49</v>
      </c>
      <c r="O661" s="88"/>
      <c r="P661" s="217">
        <f>O661*H661</f>
        <v>0</v>
      </c>
      <c r="Q661" s="217">
        <v>0.00059999999999999995</v>
      </c>
      <c r="R661" s="217">
        <f>Q661*H661</f>
        <v>0.0045611999999999996</v>
      </c>
      <c r="S661" s="217">
        <v>0</v>
      </c>
      <c r="T661" s="218">
        <f>S661*H661</f>
        <v>0</v>
      </c>
      <c r="U661" s="42"/>
      <c r="V661" s="42"/>
      <c r="W661" s="42"/>
      <c r="X661" s="42"/>
      <c r="Y661" s="42"/>
      <c r="Z661" s="42"/>
      <c r="AA661" s="42"/>
      <c r="AB661" s="42"/>
      <c r="AC661" s="42"/>
      <c r="AD661" s="42"/>
      <c r="AE661" s="42"/>
      <c r="AR661" s="219" t="s">
        <v>394</v>
      </c>
      <c r="AT661" s="219" t="s">
        <v>517</v>
      </c>
      <c r="AU661" s="219" t="s">
        <v>88</v>
      </c>
      <c r="AY661" s="20" t="s">
        <v>156</v>
      </c>
      <c r="BE661" s="220">
        <f>IF(N661="základní",J661,0)</f>
        <v>0</v>
      </c>
      <c r="BF661" s="220">
        <f>IF(N661="snížená",J661,0)</f>
        <v>0</v>
      </c>
      <c r="BG661" s="220">
        <f>IF(N661="zákl. přenesená",J661,0)</f>
        <v>0</v>
      </c>
      <c r="BH661" s="220">
        <f>IF(N661="sníž. přenesená",J661,0)</f>
        <v>0</v>
      </c>
      <c r="BI661" s="220">
        <f>IF(N661="nulová",J661,0)</f>
        <v>0</v>
      </c>
      <c r="BJ661" s="20" t="s">
        <v>86</v>
      </c>
      <c r="BK661" s="220">
        <f>ROUND(I661*H661,2)</f>
        <v>0</v>
      </c>
      <c r="BL661" s="20" t="s">
        <v>274</v>
      </c>
      <c r="BM661" s="219" t="s">
        <v>930</v>
      </c>
    </row>
    <row r="662" s="2" customFormat="1">
      <c r="A662" s="42"/>
      <c r="B662" s="43"/>
      <c r="C662" s="44"/>
      <c r="D662" s="221" t="s">
        <v>164</v>
      </c>
      <c r="E662" s="44"/>
      <c r="F662" s="222" t="s">
        <v>929</v>
      </c>
      <c r="G662" s="44"/>
      <c r="H662" s="44"/>
      <c r="I662" s="223"/>
      <c r="J662" s="44"/>
      <c r="K662" s="44"/>
      <c r="L662" s="48"/>
      <c r="M662" s="224"/>
      <c r="N662" s="225"/>
      <c r="O662" s="88"/>
      <c r="P662" s="88"/>
      <c r="Q662" s="88"/>
      <c r="R662" s="88"/>
      <c r="S662" s="88"/>
      <c r="T662" s="89"/>
      <c r="U662" s="42"/>
      <c r="V662" s="42"/>
      <c r="W662" s="42"/>
      <c r="X662" s="42"/>
      <c r="Y662" s="42"/>
      <c r="Z662" s="42"/>
      <c r="AA662" s="42"/>
      <c r="AB662" s="42"/>
      <c r="AC662" s="42"/>
      <c r="AD662" s="42"/>
      <c r="AE662" s="42"/>
      <c r="AT662" s="20" t="s">
        <v>164</v>
      </c>
      <c r="AU662" s="20" t="s">
        <v>88</v>
      </c>
    </row>
    <row r="663" s="13" customFormat="1">
      <c r="A663" s="13"/>
      <c r="B663" s="226"/>
      <c r="C663" s="227"/>
      <c r="D663" s="221" t="s">
        <v>166</v>
      </c>
      <c r="E663" s="228" t="s">
        <v>32</v>
      </c>
      <c r="F663" s="229" t="s">
        <v>931</v>
      </c>
      <c r="G663" s="227"/>
      <c r="H663" s="228" t="s">
        <v>32</v>
      </c>
      <c r="I663" s="230"/>
      <c r="J663" s="227"/>
      <c r="K663" s="227"/>
      <c r="L663" s="231"/>
      <c r="M663" s="232"/>
      <c r="N663" s="233"/>
      <c r="O663" s="233"/>
      <c r="P663" s="233"/>
      <c r="Q663" s="233"/>
      <c r="R663" s="233"/>
      <c r="S663" s="233"/>
      <c r="T663" s="234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5" t="s">
        <v>166</v>
      </c>
      <c r="AU663" s="235" t="s">
        <v>88</v>
      </c>
      <c r="AV663" s="13" t="s">
        <v>86</v>
      </c>
      <c r="AW663" s="13" t="s">
        <v>39</v>
      </c>
      <c r="AX663" s="13" t="s">
        <v>78</v>
      </c>
      <c r="AY663" s="235" t="s">
        <v>156</v>
      </c>
    </row>
    <row r="664" s="14" customFormat="1">
      <c r="A664" s="14"/>
      <c r="B664" s="236"/>
      <c r="C664" s="237"/>
      <c r="D664" s="221" t="s">
        <v>166</v>
      </c>
      <c r="E664" s="238" t="s">
        <v>32</v>
      </c>
      <c r="F664" s="239" t="s">
        <v>932</v>
      </c>
      <c r="G664" s="237"/>
      <c r="H664" s="240">
        <v>7.2400000000000002</v>
      </c>
      <c r="I664" s="241"/>
      <c r="J664" s="237"/>
      <c r="K664" s="237"/>
      <c r="L664" s="242"/>
      <c r="M664" s="243"/>
      <c r="N664" s="244"/>
      <c r="O664" s="244"/>
      <c r="P664" s="244"/>
      <c r="Q664" s="244"/>
      <c r="R664" s="244"/>
      <c r="S664" s="244"/>
      <c r="T664" s="245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6" t="s">
        <v>166</v>
      </c>
      <c r="AU664" s="246" t="s">
        <v>88</v>
      </c>
      <c r="AV664" s="14" t="s">
        <v>88</v>
      </c>
      <c r="AW664" s="14" t="s">
        <v>39</v>
      </c>
      <c r="AX664" s="14" t="s">
        <v>78</v>
      </c>
      <c r="AY664" s="246" t="s">
        <v>156</v>
      </c>
    </row>
    <row r="665" s="14" customFormat="1">
      <c r="A665" s="14"/>
      <c r="B665" s="236"/>
      <c r="C665" s="237"/>
      <c r="D665" s="221" t="s">
        <v>166</v>
      </c>
      <c r="E665" s="238" t="s">
        <v>32</v>
      </c>
      <c r="F665" s="239" t="s">
        <v>933</v>
      </c>
      <c r="G665" s="237"/>
      <c r="H665" s="240">
        <v>7.6020000000000003</v>
      </c>
      <c r="I665" s="241"/>
      <c r="J665" s="237"/>
      <c r="K665" s="237"/>
      <c r="L665" s="242"/>
      <c r="M665" s="243"/>
      <c r="N665" s="244"/>
      <c r="O665" s="244"/>
      <c r="P665" s="244"/>
      <c r="Q665" s="244"/>
      <c r="R665" s="244"/>
      <c r="S665" s="244"/>
      <c r="T665" s="245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6" t="s">
        <v>166</v>
      </c>
      <c r="AU665" s="246" t="s">
        <v>88</v>
      </c>
      <c r="AV665" s="14" t="s">
        <v>88</v>
      </c>
      <c r="AW665" s="14" t="s">
        <v>39</v>
      </c>
      <c r="AX665" s="14" t="s">
        <v>86</v>
      </c>
      <c r="AY665" s="246" t="s">
        <v>156</v>
      </c>
    </row>
    <row r="666" s="2" customFormat="1" ht="16.5" customHeight="1">
      <c r="A666" s="42"/>
      <c r="B666" s="43"/>
      <c r="C666" s="208" t="s">
        <v>934</v>
      </c>
      <c r="D666" s="208" t="s">
        <v>158</v>
      </c>
      <c r="E666" s="209" t="s">
        <v>935</v>
      </c>
      <c r="F666" s="210" t="s">
        <v>936</v>
      </c>
      <c r="G666" s="211" t="s">
        <v>221</v>
      </c>
      <c r="H666" s="212">
        <v>0.29299999999999998</v>
      </c>
      <c r="I666" s="213"/>
      <c r="J666" s="214">
        <f>ROUND(I666*H666,2)</f>
        <v>0</v>
      </c>
      <c r="K666" s="210" t="s">
        <v>32</v>
      </c>
      <c r="L666" s="48"/>
      <c r="M666" s="215" t="s">
        <v>32</v>
      </c>
      <c r="N666" s="216" t="s">
        <v>49</v>
      </c>
      <c r="O666" s="88"/>
      <c r="P666" s="217">
        <f>O666*H666</f>
        <v>0</v>
      </c>
      <c r="Q666" s="217">
        <v>0</v>
      </c>
      <c r="R666" s="217">
        <f>Q666*H666</f>
        <v>0</v>
      </c>
      <c r="S666" s="217">
        <v>0</v>
      </c>
      <c r="T666" s="218">
        <f>S666*H666</f>
        <v>0</v>
      </c>
      <c r="U666" s="42"/>
      <c r="V666" s="42"/>
      <c r="W666" s="42"/>
      <c r="X666" s="42"/>
      <c r="Y666" s="42"/>
      <c r="Z666" s="42"/>
      <c r="AA666" s="42"/>
      <c r="AB666" s="42"/>
      <c r="AC666" s="42"/>
      <c r="AD666" s="42"/>
      <c r="AE666" s="42"/>
      <c r="AR666" s="219" t="s">
        <v>274</v>
      </c>
      <c r="AT666" s="219" t="s">
        <v>158</v>
      </c>
      <c r="AU666" s="219" t="s">
        <v>88</v>
      </c>
      <c r="AY666" s="20" t="s">
        <v>156</v>
      </c>
      <c r="BE666" s="220">
        <f>IF(N666="základní",J666,0)</f>
        <v>0</v>
      </c>
      <c r="BF666" s="220">
        <f>IF(N666="snížená",J666,0)</f>
        <v>0</v>
      </c>
      <c r="BG666" s="220">
        <f>IF(N666="zákl. přenesená",J666,0)</f>
        <v>0</v>
      </c>
      <c r="BH666" s="220">
        <f>IF(N666="sníž. přenesená",J666,0)</f>
        <v>0</v>
      </c>
      <c r="BI666" s="220">
        <f>IF(N666="nulová",J666,0)</f>
        <v>0</v>
      </c>
      <c r="BJ666" s="20" t="s">
        <v>86</v>
      </c>
      <c r="BK666" s="220">
        <f>ROUND(I666*H666,2)</f>
        <v>0</v>
      </c>
      <c r="BL666" s="20" t="s">
        <v>274</v>
      </c>
      <c r="BM666" s="219" t="s">
        <v>937</v>
      </c>
    </row>
    <row r="667" s="2" customFormat="1">
      <c r="A667" s="42"/>
      <c r="B667" s="43"/>
      <c r="C667" s="44"/>
      <c r="D667" s="221" t="s">
        <v>164</v>
      </c>
      <c r="E667" s="44"/>
      <c r="F667" s="222" t="s">
        <v>938</v>
      </c>
      <c r="G667" s="44"/>
      <c r="H667" s="44"/>
      <c r="I667" s="223"/>
      <c r="J667" s="44"/>
      <c r="K667" s="44"/>
      <c r="L667" s="48"/>
      <c r="M667" s="224"/>
      <c r="N667" s="225"/>
      <c r="O667" s="88"/>
      <c r="P667" s="88"/>
      <c r="Q667" s="88"/>
      <c r="R667" s="88"/>
      <c r="S667" s="88"/>
      <c r="T667" s="89"/>
      <c r="U667" s="42"/>
      <c r="V667" s="42"/>
      <c r="W667" s="42"/>
      <c r="X667" s="42"/>
      <c r="Y667" s="42"/>
      <c r="Z667" s="42"/>
      <c r="AA667" s="42"/>
      <c r="AB667" s="42"/>
      <c r="AC667" s="42"/>
      <c r="AD667" s="42"/>
      <c r="AE667" s="42"/>
      <c r="AT667" s="20" t="s">
        <v>164</v>
      </c>
      <c r="AU667" s="20" t="s">
        <v>88</v>
      </c>
    </row>
    <row r="668" s="2" customFormat="1" ht="16.5" customHeight="1">
      <c r="A668" s="42"/>
      <c r="B668" s="43"/>
      <c r="C668" s="208" t="s">
        <v>939</v>
      </c>
      <c r="D668" s="208" t="s">
        <v>158</v>
      </c>
      <c r="E668" s="209" t="s">
        <v>940</v>
      </c>
      <c r="F668" s="210" t="s">
        <v>941</v>
      </c>
      <c r="G668" s="211" t="s">
        <v>221</v>
      </c>
      <c r="H668" s="212">
        <v>0.29299999999999998</v>
      </c>
      <c r="I668" s="213"/>
      <c r="J668" s="214">
        <f>ROUND(I668*H668,2)</f>
        <v>0</v>
      </c>
      <c r="K668" s="210" t="s">
        <v>32</v>
      </c>
      <c r="L668" s="48"/>
      <c r="M668" s="215" t="s">
        <v>32</v>
      </c>
      <c r="N668" s="216" t="s">
        <v>49</v>
      </c>
      <c r="O668" s="88"/>
      <c r="P668" s="217">
        <f>O668*H668</f>
        <v>0</v>
      </c>
      <c r="Q668" s="217">
        <v>0</v>
      </c>
      <c r="R668" s="217">
        <f>Q668*H668</f>
        <v>0</v>
      </c>
      <c r="S668" s="217">
        <v>0</v>
      </c>
      <c r="T668" s="218">
        <f>S668*H668</f>
        <v>0</v>
      </c>
      <c r="U668" s="42"/>
      <c r="V668" s="42"/>
      <c r="W668" s="42"/>
      <c r="X668" s="42"/>
      <c r="Y668" s="42"/>
      <c r="Z668" s="42"/>
      <c r="AA668" s="42"/>
      <c r="AB668" s="42"/>
      <c r="AC668" s="42"/>
      <c r="AD668" s="42"/>
      <c r="AE668" s="42"/>
      <c r="AR668" s="219" t="s">
        <v>274</v>
      </c>
      <c r="AT668" s="219" t="s">
        <v>158</v>
      </c>
      <c r="AU668" s="219" t="s">
        <v>88</v>
      </c>
      <c r="AY668" s="20" t="s">
        <v>156</v>
      </c>
      <c r="BE668" s="220">
        <f>IF(N668="základní",J668,0)</f>
        <v>0</v>
      </c>
      <c r="BF668" s="220">
        <f>IF(N668="snížená",J668,0)</f>
        <v>0</v>
      </c>
      <c r="BG668" s="220">
        <f>IF(N668="zákl. přenesená",J668,0)</f>
        <v>0</v>
      </c>
      <c r="BH668" s="220">
        <f>IF(N668="sníž. přenesená",J668,0)</f>
        <v>0</v>
      </c>
      <c r="BI668" s="220">
        <f>IF(N668="nulová",J668,0)</f>
        <v>0</v>
      </c>
      <c r="BJ668" s="20" t="s">
        <v>86</v>
      </c>
      <c r="BK668" s="220">
        <f>ROUND(I668*H668,2)</f>
        <v>0</v>
      </c>
      <c r="BL668" s="20" t="s">
        <v>274</v>
      </c>
      <c r="BM668" s="219" t="s">
        <v>942</v>
      </c>
    </row>
    <row r="669" s="2" customFormat="1">
      <c r="A669" s="42"/>
      <c r="B669" s="43"/>
      <c r="C669" s="44"/>
      <c r="D669" s="221" t="s">
        <v>164</v>
      </c>
      <c r="E669" s="44"/>
      <c r="F669" s="222" t="s">
        <v>943</v>
      </c>
      <c r="G669" s="44"/>
      <c r="H669" s="44"/>
      <c r="I669" s="223"/>
      <c r="J669" s="44"/>
      <c r="K669" s="44"/>
      <c r="L669" s="48"/>
      <c r="M669" s="224"/>
      <c r="N669" s="225"/>
      <c r="O669" s="88"/>
      <c r="P669" s="88"/>
      <c r="Q669" s="88"/>
      <c r="R669" s="88"/>
      <c r="S669" s="88"/>
      <c r="T669" s="89"/>
      <c r="U669" s="42"/>
      <c r="V669" s="42"/>
      <c r="W669" s="42"/>
      <c r="X669" s="42"/>
      <c r="Y669" s="42"/>
      <c r="Z669" s="42"/>
      <c r="AA669" s="42"/>
      <c r="AB669" s="42"/>
      <c r="AC669" s="42"/>
      <c r="AD669" s="42"/>
      <c r="AE669" s="42"/>
      <c r="AT669" s="20" t="s">
        <v>164</v>
      </c>
      <c r="AU669" s="20" t="s">
        <v>88</v>
      </c>
    </row>
    <row r="670" s="12" customFormat="1" ht="22.8" customHeight="1">
      <c r="A670" s="12"/>
      <c r="B670" s="192"/>
      <c r="C670" s="193"/>
      <c r="D670" s="194" t="s">
        <v>77</v>
      </c>
      <c r="E670" s="206" t="s">
        <v>944</v>
      </c>
      <c r="F670" s="206" t="s">
        <v>945</v>
      </c>
      <c r="G670" s="193"/>
      <c r="H670" s="193"/>
      <c r="I670" s="196"/>
      <c r="J670" s="207">
        <f>BK670</f>
        <v>0</v>
      </c>
      <c r="K670" s="193"/>
      <c r="L670" s="198"/>
      <c r="M670" s="199"/>
      <c r="N670" s="200"/>
      <c r="O670" s="200"/>
      <c r="P670" s="201">
        <f>SUM(P671:P678)</f>
        <v>0</v>
      </c>
      <c r="Q670" s="200"/>
      <c r="R670" s="201">
        <f>SUM(R671:R678)</f>
        <v>0</v>
      </c>
      <c r="S670" s="200"/>
      <c r="T670" s="202">
        <f>SUM(T671:T678)</f>
        <v>0.32935999999999999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03" t="s">
        <v>88</v>
      </c>
      <c r="AT670" s="204" t="s">
        <v>77</v>
      </c>
      <c r="AU670" s="204" t="s">
        <v>86</v>
      </c>
      <c r="AY670" s="203" t="s">
        <v>156</v>
      </c>
      <c r="BK670" s="205">
        <f>SUM(BK671:BK678)</f>
        <v>0</v>
      </c>
    </row>
    <row r="671" s="2" customFormat="1" ht="16.5" customHeight="1">
      <c r="A671" s="42"/>
      <c r="B671" s="43"/>
      <c r="C671" s="208" t="s">
        <v>946</v>
      </c>
      <c r="D671" s="208" t="s">
        <v>158</v>
      </c>
      <c r="E671" s="209" t="s">
        <v>947</v>
      </c>
      <c r="F671" s="210" t="s">
        <v>948</v>
      </c>
      <c r="G671" s="211" t="s">
        <v>161</v>
      </c>
      <c r="H671" s="212">
        <v>5.5700000000000003</v>
      </c>
      <c r="I671" s="213"/>
      <c r="J671" s="214">
        <f>ROUND(I671*H671,2)</f>
        <v>0</v>
      </c>
      <c r="K671" s="210" t="s">
        <v>32</v>
      </c>
      <c r="L671" s="48"/>
      <c r="M671" s="215" t="s">
        <v>32</v>
      </c>
      <c r="N671" s="216" t="s">
        <v>49</v>
      </c>
      <c r="O671" s="88"/>
      <c r="P671" s="217">
        <f>O671*H671</f>
        <v>0</v>
      </c>
      <c r="Q671" s="217">
        <v>0</v>
      </c>
      <c r="R671" s="217">
        <f>Q671*H671</f>
        <v>0</v>
      </c>
      <c r="S671" s="217">
        <v>0.016</v>
      </c>
      <c r="T671" s="218">
        <f>S671*H671</f>
        <v>0.089120000000000005</v>
      </c>
      <c r="U671" s="42"/>
      <c r="V671" s="42"/>
      <c r="W671" s="42"/>
      <c r="X671" s="42"/>
      <c r="Y671" s="42"/>
      <c r="Z671" s="42"/>
      <c r="AA671" s="42"/>
      <c r="AB671" s="42"/>
      <c r="AC671" s="42"/>
      <c r="AD671" s="42"/>
      <c r="AE671" s="42"/>
      <c r="AR671" s="219" t="s">
        <v>274</v>
      </c>
      <c r="AT671" s="219" t="s">
        <v>158</v>
      </c>
      <c r="AU671" s="219" t="s">
        <v>88</v>
      </c>
      <c r="AY671" s="20" t="s">
        <v>156</v>
      </c>
      <c r="BE671" s="220">
        <f>IF(N671="základní",J671,0)</f>
        <v>0</v>
      </c>
      <c r="BF671" s="220">
        <f>IF(N671="snížená",J671,0)</f>
        <v>0</v>
      </c>
      <c r="BG671" s="220">
        <f>IF(N671="zákl. přenesená",J671,0)</f>
        <v>0</v>
      </c>
      <c r="BH671" s="220">
        <f>IF(N671="sníž. přenesená",J671,0)</f>
        <v>0</v>
      </c>
      <c r="BI671" s="220">
        <f>IF(N671="nulová",J671,0)</f>
        <v>0</v>
      </c>
      <c r="BJ671" s="20" t="s">
        <v>86</v>
      </c>
      <c r="BK671" s="220">
        <f>ROUND(I671*H671,2)</f>
        <v>0</v>
      </c>
      <c r="BL671" s="20" t="s">
        <v>274</v>
      </c>
      <c r="BM671" s="219" t="s">
        <v>949</v>
      </c>
    </row>
    <row r="672" s="2" customFormat="1">
      <c r="A672" s="42"/>
      <c r="B672" s="43"/>
      <c r="C672" s="44"/>
      <c r="D672" s="221" t="s">
        <v>164</v>
      </c>
      <c r="E672" s="44"/>
      <c r="F672" s="222" t="s">
        <v>950</v>
      </c>
      <c r="G672" s="44"/>
      <c r="H672" s="44"/>
      <c r="I672" s="223"/>
      <c r="J672" s="44"/>
      <c r="K672" s="44"/>
      <c r="L672" s="48"/>
      <c r="M672" s="224"/>
      <c r="N672" s="225"/>
      <c r="O672" s="88"/>
      <c r="P672" s="88"/>
      <c r="Q672" s="88"/>
      <c r="R672" s="88"/>
      <c r="S672" s="88"/>
      <c r="T672" s="89"/>
      <c r="U672" s="42"/>
      <c r="V672" s="42"/>
      <c r="W672" s="42"/>
      <c r="X672" s="42"/>
      <c r="Y672" s="42"/>
      <c r="Z672" s="42"/>
      <c r="AA672" s="42"/>
      <c r="AB672" s="42"/>
      <c r="AC672" s="42"/>
      <c r="AD672" s="42"/>
      <c r="AE672" s="42"/>
      <c r="AT672" s="20" t="s">
        <v>164</v>
      </c>
      <c r="AU672" s="20" t="s">
        <v>88</v>
      </c>
    </row>
    <row r="673" s="13" customFormat="1">
      <c r="A673" s="13"/>
      <c r="B673" s="226"/>
      <c r="C673" s="227"/>
      <c r="D673" s="221" t="s">
        <v>166</v>
      </c>
      <c r="E673" s="228" t="s">
        <v>32</v>
      </c>
      <c r="F673" s="229" t="s">
        <v>951</v>
      </c>
      <c r="G673" s="227"/>
      <c r="H673" s="228" t="s">
        <v>32</v>
      </c>
      <c r="I673" s="230"/>
      <c r="J673" s="227"/>
      <c r="K673" s="227"/>
      <c r="L673" s="231"/>
      <c r="M673" s="232"/>
      <c r="N673" s="233"/>
      <c r="O673" s="233"/>
      <c r="P673" s="233"/>
      <c r="Q673" s="233"/>
      <c r="R673" s="233"/>
      <c r="S673" s="233"/>
      <c r="T673" s="234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5" t="s">
        <v>166</v>
      </c>
      <c r="AU673" s="235" t="s">
        <v>88</v>
      </c>
      <c r="AV673" s="13" t="s">
        <v>86</v>
      </c>
      <c r="AW673" s="13" t="s">
        <v>39</v>
      </c>
      <c r="AX673" s="13" t="s">
        <v>78</v>
      </c>
      <c r="AY673" s="235" t="s">
        <v>156</v>
      </c>
    </row>
    <row r="674" s="14" customFormat="1">
      <c r="A674" s="14"/>
      <c r="B674" s="236"/>
      <c r="C674" s="237"/>
      <c r="D674" s="221" t="s">
        <v>166</v>
      </c>
      <c r="E674" s="238" t="s">
        <v>32</v>
      </c>
      <c r="F674" s="239" t="s">
        <v>952</v>
      </c>
      <c r="G674" s="237"/>
      <c r="H674" s="240">
        <v>5.5700000000000003</v>
      </c>
      <c r="I674" s="241"/>
      <c r="J674" s="237"/>
      <c r="K674" s="237"/>
      <c r="L674" s="242"/>
      <c r="M674" s="243"/>
      <c r="N674" s="244"/>
      <c r="O674" s="244"/>
      <c r="P674" s="244"/>
      <c r="Q674" s="244"/>
      <c r="R674" s="244"/>
      <c r="S674" s="244"/>
      <c r="T674" s="245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6" t="s">
        <v>166</v>
      </c>
      <c r="AU674" s="246" t="s">
        <v>88</v>
      </c>
      <c r="AV674" s="14" t="s">
        <v>88</v>
      </c>
      <c r="AW674" s="14" t="s">
        <v>39</v>
      </c>
      <c r="AX674" s="14" t="s">
        <v>86</v>
      </c>
      <c r="AY674" s="246" t="s">
        <v>156</v>
      </c>
    </row>
    <row r="675" s="2" customFormat="1" ht="16.5" customHeight="1">
      <c r="A675" s="42"/>
      <c r="B675" s="43"/>
      <c r="C675" s="208" t="s">
        <v>953</v>
      </c>
      <c r="D675" s="208" t="s">
        <v>158</v>
      </c>
      <c r="E675" s="209" t="s">
        <v>954</v>
      </c>
      <c r="F675" s="210" t="s">
        <v>955</v>
      </c>
      <c r="G675" s="211" t="s">
        <v>242</v>
      </c>
      <c r="H675" s="212">
        <v>40.039999999999999</v>
      </c>
      <c r="I675" s="213"/>
      <c r="J675" s="214">
        <f>ROUND(I675*H675,2)</f>
        <v>0</v>
      </c>
      <c r="K675" s="210" t="s">
        <v>32</v>
      </c>
      <c r="L675" s="48"/>
      <c r="M675" s="215" t="s">
        <v>32</v>
      </c>
      <c r="N675" s="216" t="s">
        <v>49</v>
      </c>
      <c r="O675" s="88"/>
      <c r="P675" s="217">
        <f>O675*H675</f>
        <v>0</v>
      </c>
      <c r="Q675" s="217">
        <v>0</v>
      </c>
      <c r="R675" s="217">
        <f>Q675*H675</f>
        <v>0</v>
      </c>
      <c r="S675" s="217">
        <v>0.0060000000000000001</v>
      </c>
      <c r="T675" s="218">
        <f>S675*H675</f>
        <v>0.24024000000000001</v>
      </c>
      <c r="U675" s="42"/>
      <c r="V675" s="42"/>
      <c r="W675" s="42"/>
      <c r="X675" s="42"/>
      <c r="Y675" s="42"/>
      <c r="Z675" s="42"/>
      <c r="AA675" s="42"/>
      <c r="AB675" s="42"/>
      <c r="AC675" s="42"/>
      <c r="AD675" s="42"/>
      <c r="AE675" s="42"/>
      <c r="AR675" s="219" t="s">
        <v>274</v>
      </c>
      <c r="AT675" s="219" t="s">
        <v>158</v>
      </c>
      <c r="AU675" s="219" t="s">
        <v>88</v>
      </c>
      <c r="AY675" s="20" t="s">
        <v>156</v>
      </c>
      <c r="BE675" s="220">
        <f>IF(N675="základní",J675,0)</f>
        <v>0</v>
      </c>
      <c r="BF675" s="220">
        <f>IF(N675="snížená",J675,0)</f>
        <v>0</v>
      </c>
      <c r="BG675" s="220">
        <f>IF(N675="zákl. přenesená",J675,0)</f>
        <v>0</v>
      </c>
      <c r="BH675" s="220">
        <f>IF(N675="sníž. přenesená",J675,0)</f>
        <v>0</v>
      </c>
      <c r="BI675" s="220">
        <f>IF(N675="nulová",J675,0)</f>
        <v>0</v>
      </c>
      <c r="BJ675" s="20" t="s">
        <v>86</v>
      </c>
      <c r="BK675" s="220">
        <f>ROUND(I675*H675,2)</f>
        <v>0</v>
      </c>
      <c r="BL675" s="20" t="s">
        <v>274</v>
      </c>
      <c r="BM675" s="219" t="s">
        <v>956</v>
      </c>
    </row>
    <row r="676" s="2" customFormat="1">
      <c r="A676" s="42"/>
      <c r="B676" s="43"/>
      <c r="C676" s="44"/>
      <c r="D676" s="221" t="s">
        <v>164</v>
      </c>
      <c r="E676" s="44"/>
      <c r="F676" s="222" t="s">
        <v>957</v>
      </c>
      <c r="G676" s="44"/>
      <c r="H676" s="44"/>
      <c r="I676" s="223"/>
      <c r="J676" s="44"/>
      <c r="K676" s="44"/>
      <c r="L676" s="48"/>
      <c r="M676" s="224"/>
      <c r="N676" s="225"/>
      <c r="O676" s="88"/>
      <c r="P676" s="88"/>
      <c r="Q676" s="88"/>
      <c r="R676" s="88"/>
      <c r="S676" s="88"/>
      <c r="T676" s="89"/>
      <c r="U676" s="42"/>
      <c r="V676" s="42"/>
      <c r="W676" s="42"/>
      <c r="X676" s="42"/>
      <c r="Y676" s="42"/>
      <c r="Z676" s="42"/>
      <c r="AA676" s="42"/>
      <c r="AB676" s="42"/>
      <c r="AC676" s="42"/>
      <c r="AD676" s="42"/>
      <c r="AE676" s="42"/>
      <c r="AT676" s="20" t="s">
        <v>164</v>
      </c>
      <c r="AU676" s="20" t="s">
        <v>88</v>
      </c>
    </row>
    <row r="677" s="13" customFormat="1">
      <c r="A677" s="13"/>
      <c r="B677" s="226"/>
      <c r="C677" s="227"/>
      <c r="D677" s="221" t="s">
        <v>166</v>
      </c>
      <c r="E677" s="228" t="s">
        <v>32</v>
      </c>
      <c r="F677" s="229" t="s">
        <v>951</v>
      </c>
      <c r="G677" s="227"/>
      <c r="H677" s="228" t="s">
        <v>32</v>
      </c>
      <c r="I677" s="230"/>
      <c r="J677" s="227"/>
      <c r="K677" s="227"/>
      <c r="L677" s="231"/>
      <c r="M677" s="232"/>
      <c r="N677" s="233"/>
      <c r="O677" s="233"/>
      <c r="P677" s="233"/>
      <c r="Q677" s="233"/>
      <c r="R677" s="233"/>
      <c r="S677" s="233"/>
      <c r="T677" s="234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5" t="s">
        <v>166</v>
      </c>
      <c r="AU677" s="235" t="s">
        <v>88</v>
      </c>
      <c r="AV677" s="13" t="s">
        <v>86</v>
      </c>
      <c r="AW677" s="13" t="s">
        <v>39</v>
      </c>
      <c r="AX677" s="13" t="s">
        <v>78</v>
      </c>
      <c r="AY677" s="235" t="s">
        <v>156</v>
      </c>
    </row>
    <row r="678" s="14" customFormat="1">
      <c r="A678" s="14"/>
      <c r="B678" s="236"/>
      <c r="C678" s="237"/>
      <c r="D678" s="221" t="s">
        <v>166</v>
      </c>
      <c r="E678" s="238" t="s">
        <v>32</v>
      </c>
      <c r="F678" s="239" t="s">
        <v>958</v>
      </c>
      <c r="G678" s="237"/>
      <c r="H678" s="240">
        <v>40.039999999999999</v>
      </c>
      <c r="I678" s="241"/>
      <c r="J678" s="237"/>
      <c r="K678" s="237"/>
      <c r="L678" s="242"/>
      <c r="M678" s="243"/>
      <c r="N678" s="244"/>
      <c r="O678" s="244"/>
      <c r="P678" s="244"/>
      <c r="Q678" s="244"/>
      <c r="R678" s="244"/>
      <c r="S678" s="244"/>
      <c r="T678" s="245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6" t="s">
        <v>166</v>
      </c>
      <c r="AU678" s="246" t="s">
        <v>88</v>
      </c>
      <c r="AV678" s="14" t="s">
        <v>88</v>
      </c>
      <c r="AW678" s="14" t="s">
        <v>39</v>
      </c>
      <c r="AX678" s="14" t="s">
        <v>86</v>
      </c>
      <c r="AY678" s="246" t="s">
        <v>156</v>
      </c>
    </row>
    <row r="679" s="12" customFormat="1" ht="22.8" customHeight="1">
      <c r="A679" s="12"/>
      <c r="B679" s="192"/>
      <c r="C679" s="193"/>
      <c r="D679" s="194" t="s">
        <v>77</v>
      </c>
      <c r="E679" s="206" t="s">
        <v>959</v>
      </c>
      <c r="F679" s="206" t="s">
        <v>960</v>
      </c>
      <c r="G679" s="193"/>
      <c r="H679" s="193"/>
      <c r="I679" s="196"/>
      <c r="J679" s="207">
        <f>BK679</f>
        <v>0</v>
      </c>
      <c r="K679" s="193"/>
      <c r="L679" s="198"/>
      <c r="M679" s="199"/>
      <c r="N679" s="200"/>
      <c r="O679" s="200"/>
      <c r="P679" s="201">
        <f>SUM(P680:P689)</f>
        <v>0</v>
      </c>
      <c r="Q679" s="200"/>
      <c r="R679" s="201">
        <f>SUM(R680:R689)</f>
        <v>0.15359975999999997</v>
      </c>
      <c r="S679" s="200"/>
      <c r="T679" s="202">
        <f>SUM(T680:T689)</f>
        <v>0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203" t="s">
        <v>88</v>
      </c>
      <c r="AT679" s="204" t="s">
        <v>77</v>
      </c>
      <c r="AU679" s="204" t="s">
        <v>86</v>
      </c>
      <c r="AY679" s="203" t="s">
        <v>156</v>
      </c>
      <c r="BK679" s="205">
        <f>SUM(BK680:BK689)</f>
        <v>0</v>
      </c>
    </row>
    <row r="680" s="2" customFormat="1" ht="21.75" customHeight="1">
      <c r="A680" s="42"/>
      <c r="B680" s="43"/>
      <c r="C680" s="208" t="s">
        <v>961</v>
      </c>
      <c r="D680" s="208" t="s">
        <v>158</v>
      </c>
      <c r="E680" s="209" t="s">
        <v>962</v>
      </c>
      <c r="F680" s="210" t="s">
        <v>963</v>
      </c>
      <c r="G680" s="211" t="s">
        <v>161</v>
      </c>
      <c r="H680" s="212">
        <v>2.5379999999999998</v>
      </c>
      <c r="I680" s="213"/>
      <c r="J680" s="214">
        <f>ROUND(I680*H680,2)</f>
        <v>0</v>
      </c>
      <c r="K680" s="210" t="s">
        <v>32</v>
      </c>
      <c r="L680" s="48"/>
      <c r="M680" s="215" t="s">
        <v>32</v>
      </c>
      <c r="N680" s="216" t="s">
        <v>49</v>
      </c>
      <c r="O680" s="88"/>
      <c r="P680" s="217">
        <f>O680*H680</f>
        <v>0</v>
      </c>
      <c r="Q680" s="217">
        <v>0.060519999999999997</v>
      </c>
      <c r="R680" s="217">
        <f>Q680*H680</f>
        <v>0.15359975999999997</v>
      </c>
      <c r="S680" s="217">
        <v>0</v>
      </c>
      <c r="T680" s="218">
        <f>S680*H680</f>
        <v>0</v>
      </c>
      <c r="U680" s="42"/>
      <c r="V680" s="42"/>
      <c r="W680" s="42"/>
      <c r="X680" s="42"/>
      <c r="Y680" s="42"/>
      <c r="Z680" s="42"/>
      <c r="AA680" s="42"/>
      <c r="AB680" s="42"/>
      <c r="AC680" s="42"/>
      <c r="AD680" s="42"/>
      <c r="AE680" s="42"/>
      <c r="AR680" s="219" t="s">
        <v>274</v>
      </c>
      <c r="AT680" s="219" t="s">
        <v>158</v>
      </c>
      <c r="AU680" s="219" t="s">
        <v>88</v>
      </c>
      <c r="AY680" s="20" t="s">
        <v>156</v>
      </c>
      <c r="BE680" s="220">
        <f>IF(N680="základní",J680,0)</f>
        <v>0</v>
      </c>
      <c r="BF680" s="220">
        <f>IF(N680="snížená",J680,0)</f>
        <v>0</v>
      </c>
      <c r="BG680" s="220">
        <f>IF(N680="zákl. přenesená",J680,0)</f>
        <v>0</v>
      </c>
      <c r="BH680" s="220">
        <f>IF(N680="sníž. přenesená",J680,0)</f>
        <v>0</v>
      </c>
      <c r="BI680" s="220">
        <f>IF(N680="nulová",J680,0)</f>
        <v>0</v>
      </c>
      <c r="BJ680" s="20" t="s">
        <v>86</v>
      </c>
      <c r="BK680" s="220">
        <f>ROUND(I680*H680,2)</f>
        <v>0</v>
      </c>
      <c r="BL680" s="20" t="s">
        <v>274</v>
      </c>
      <c r="BM680" s="219" t="s">
        <v>964</v>
      </c>
    </row>
    <row r="681" s="2" customFormat="1">
      <c r="A681" s="42"/>
      <c r="B681" s="43"/>
      <c r="C681" s="44"/>
      <c r="D681" s="221" t="s">
        <v>164</v>
      </c>
      <c r="E681" s="44"/>
      <c r="F681" s="222" t="s">
        <v>965</v>
      </c>
      <c r="G681" s="44"/>
      <c r="H681" s="44"/>
      <c r="I681" s="223"/>
      <c r="J681" s="44"/>
      <c r="K681" s="44"/>
      <c r="L681" s="48"/>
      <c r="M681" s="224"/>
      <c r="N681" s="225"/>
      <c r="O681" s="88"/>
      <c r="P681" s="88"/>
      <c r="Q681" s="88"/>
      <c r="R681" s="88"/>
      <c r="S681" s="88"/>
      <c r="T681" s="89"/>
      <c r="U681" s="42"/>
      <c r="V681" s="42"/>
      <c r="W681" s="42"/>
      <c r="X681" s="42"/>
      <c r="Y681" s="42"/>
      <c r="Z681" s="42"/>
      <c r="AA681" s="42"/>
      <c r="AB681" s="42"/>
      <c r="AC681" s="42"/>
      <c r="AD681" s="42"/>
      <c r="AE681" s="42"/>
      <c r="AT681" s="20" t="s">
        <v>164</v>
      </c>
      <c r="AU681" s="20" t="s">
        <v>88</v>
      </c>
    </row>
    <row r="682" s="13" customFormat="1">
      <c r="A682" s="13"/>
      <c r="B682" s="226"/>
      <c r="C682" s="227"/>
      <c r="D682" s="221" t="s">
        <v>166</v>
      </c>
      <c r="E682" s="228" t="s">
        <v>32</v>
      </c>
      <c r="F682" s="229" t="s">
        <v>966</v>
      </c>
      <c r="G682" s="227"/>
      <c r="H682" s="228" t="s">
        <v>32</v>
      </c>
      <c r="I682" s="230"/>
      <c r="J682" s="227"/>
      <c r="K682" s="227"/>
      <c r="L682" s="231"/>
      <c r="M682" s="232"/>
      <c r="N682" s="233"/>
      <c r="O682" s="233"/>
      <c r="P682" s="233"/>
      <c r="Q682" s="233"/>
      <c r="R682" s="233"/>
      <c r="S682" s="233"/>
      <c r="T682" s="234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5" t="s">
        <v>166</v>
      </c>
      <c r="AU682" s="235" t="s">
        <v>88</v>
      </c>
      <c r="AV682" s="13" t="s">
        <v>86</v>
      </c>
      <c r="AW682" s="13" t="s">
        <v>39</v>
      </c>
      <c r="AX682" s="13" t="s">
        <v>78</v>
      </c>
      <c r="AY682" s="235" t="s">
        <v>156</v>
      </c>
    </row>
    <row r="683" s="14" customFormat="1">
      <c r="A683" s="14"/>
      <c r="B683" s="236"/>
      <c r="C683" s="237"/>
      <c r="D683" s="221" t="s">
        <v>166</v>
      </c>
      <c r="E683" s="238" t="s">
        <v>32</v>
      </c>
      <c r="F683" s="239" t="s">
        <v>967</v>
      </c>
      <c r="G683" s="237"/>
      <c r="H683" s="240">
        <v>1.3049999999999999</v>
      </c>
      <c r="I683" s="241"/>
      <c r="J683" s="237"/>
      <c r="K683" s="237"/>
      <c r="L683" s="242"/>
      <c r="M683" s="243"/>
      <c r="N683" s="244"/>
      <c r="O683" s="244"/>
      <c r="P683" s="244"/>
      <c r="Q683" s="244"/>
      <c r="R683" s="244"/>
      <c r="S683" s="244"/>
      <c r="T683" s="245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6" t="s">
        <v>166</v>
      </c>
      <c r="AU683" s="246" t="s">
        <v>88</v>
      </c>
      <c r="AV683" s="14" t="s">
        <v>88</v>
      </c>
      <c r="AW683" s="14" t="s">
        <v>39</v>
      </c>
      <c r="AX683" s="14" t="s">
        <v>78</v>
      </c>
      <c r="AY683" s="246" t="s">
        <v>156</v>
      </c>
    </row>
    <row r="684" s="14" customFormat="1">
      <c r="A684" s="14"/>
      <c r="B684" s="236"/>
      <c r="C684" s="237"/>
      <c r="D684" s="221" t="s">
        <v>166</v>
      </c>
      <c r="E684" s="238" t="s">
        <v>32</v>
      </c>
      <c r="F684" s="239" t="s">
        <v>968</v>
      </c>
      <c r="G684" s="237"/>
      <c r="H684" s="240">
        <v>1.2330000000000001</v>
      </c>
      <c r="I684" s="241"/>
      <c r="J684" s="237"/>
      <c r="K684" s="237"/>
      <c r="L684" s="242"/>
      <c r="M684" s="243"/>
      <c r="N684" s="244"/>
      <c r="O684" s="244"/>
      <c r="P684" s="244"/>
      <c r="Q684" s="244"/>
      <c r="R684" s="244"/>
      <c r="S684" s="244"/>
      <c r="T684" s="245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6" t="s">
        <v>166</v>
      </c>
      <c r="AU684" s="246" t="s">
        <v>88</v>
      </c>
      <c r="AV684" s="14" t="s">
        <v>88</v>
      </c>
      <c r="AW684" s="14" t="s">
        <v>39</v>
      </c>
      <c r="AX684" s="14" t="s">
        <v>78</v>
      </c>
      <c r="AY684" s="246" t="s">
        <v>156</v>
      </c>
    </row>
    <row r="685" s="15" customFormat="1">
      <c r="A685" s="15"/>
      <c r="B685" s="247"/>
      <c r="C685" s="248"/>
      <c r="D685" s="221" t="s">
        <v>166</v>
      </c>
      <c r="E685" s="249" t="s">
        <v>32</v>
      </c>
      <c r="F685" s="250" t="s">
        <v>189</v>
      </c>
      <c r="G685" s="248"/>
      <c r="H685" s="251">
        <v>2.5380000000000003</v>
      </c>
      <c r="I685" s="252"/>
      <c r="J685" s="248"/>
      <c r="K685" s="248"/>
      <c r="L685" s="253"/>
      <c r="M685" s="254"/>
      <c r="N685" s="255"/>
      <c r="O685" s="255"/>
      <c r="P685" s="255"/>
      <c r="Q685" s="255"/>
      <c r="R685" s="255"/>
      <c r="S685" s="255"/>
      <c r="T685" s="256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57" t="s">
        <v>166</v>
      </c>
      <c r="AU685" s="257" t="s">
        <v>88</v>
      </c>
      <c r="AV685" s="15" t="s">
        <v>162</v>
      </c>
      <c r="AW685" s="15" t="s">
        <v>39</v>
      </c>
      <c r="AX685" s="15" t="s">
        <v>86</v>
      </c>
      <c r="AY685" s="257" t="s">
        <v>156</v>
      </c>
    </row>
    <row r="686" s="2" customFormat="1" ht="16.5" customHeight="1">
      <c r="A686" s="42"/>
      <c r="B686" s="43"/>
      <c r="C686" s="208" t="s">
        <v>969</v>
      </c>
      <c r="D686" s="208" t="s">
        <v>158</v>
      </c>
      <c r="E686" s="209" t="s">
        <v>970</v>
      </c>
      <c r="F686" s="210" t="s">
        <v>971</v>
      </c>
      <c r="G686" s="211" t="s">
        <v>221</v>
      </c>
      <c r="H686" s="212">
        <v>0.154</v>
      </c>
      <c r="I686" s="213"/>
      <c r="J686" s="214">
        <f>ROUND(I686*H686,2)</f>
        <v>0</v>
      </c>
      <c r="K686" s="210" t="s">
        <v>32</v>
      </c>
      <c r="L686" s="48"/>
      <c r="M686" s="215" t="s">
        <v>32</v>
      </c>
      <c r="N686" s="216" t="s">
        <v>49</v>
      </c>
      <c r="O686" s="88"/>
      <c r="P686" s="217">
        <f>O686*H686</f>
        <v>0</v>
      </c>
      <c r="Q686" s="217">
        <v>0</v>
      </c>
      <c r="R686" s="217">
        <f>Q686*H686</f>
        <v>0</v>
      </c>
      <c r="S686" s="217">
        <v>0</v>
      </c>
      <c r="T686" s="218">
        <f>S686*H686</f>
        <v>0</v>
      </c>
      <c r="U686" s="42"/>
      <c r="V686" s="42"/>
      <c r="W686" s="42"/>
      <c r="X686" s="42"/>
      <c r="Y686" s="42"/>
      <c r="Z686" s="42"/>
      <c r="AA686" s="42"/>
      <c r="AB686" s="42"/>
      <c r="AC686" s="42"/>
      <c r="AD686" s="42"/>
      <c r="AE686" s="42"/>
      <c r="AR686" s="219" t="s">
        <v>274</v>
      </c>
      <c r="AT686" s="219" t="s">
        <v>158</v>
      </c>
      <c r="AU686" s="219" t="s">
        <v>88</v>
      </c>
      <c r="AY686" s="20" t="s">
        <v>156</v>
      </c>
      <c r="BE686" s="220">
        <f>IF(N686="základní",J686,0)</f>
        <v>0</v>
      </c>
      <c r="BF686" s="220">
        <f>IF(N686="snížená",J686,0)</f>
        <v>0</v>
      </c>
      <c r="BG686" s="220">
        <f>IF(N686="zákl. přenesená",J686,0)</f>
        <v>0</v>
      </c>
      <c r="BH686" s="220">
        <f>IF(N686="sníž. přenesená",J686,0)</f>
        <v>0</v>
      </c>
      <c r="BI686" s="220">
        <f>IF(N686="nulová",J686,0)</f>
        <v>0</v>
      </c>
      <c r="BJ686" s="20" t="s">
        <v>86</v>
      </c>
      <c r="BK686" s="220">
        <f>ROUND(I686*H686,2)</f>
        <v>0</v>
      </c>
      <c r="BL686" s="20" t="s">
        <v>274</v>
      </c>
      <c r="BM686" s="219" t="s">
        <v>972</v>
      </c>
    </row>
    <row r="687" s="2" customFormat="1">
      <c r="A687" s="42"/>
      <c r="B687" s="43"/>
      <c r="C687" s="44"/>
      <c r="D687" s="221" t="s">
        <v>164</v>
      </c>
      <c r="E687" s="44"/>
      <c r="F687" s="222" t="s">
        <v>973</v>
      </c>
      <c r="G687" s="44"/>
      <c r="H687" s="44"/>
      <c r="I687" s="223"/>
      <c r="J687" s="44"/>
      <c r="K687" s="44"/>
      <c r="L687" s="48"/>
      <c r="M687" s="224"/>
      <c r="N687" s="225"/>
      <c r="O687" s="88"/>
      <c r="P687" s="88"/>
      <c r="Q687" s="88"/>
      <c r="R687" s="88"/>
      <c r="S687" s="88"/>
      <c r="T687" s="89"/>
      <c r="U687" s="42"/>
      <c r="V687" s="42"/>
      <c r="W687" s="42"/>
      <c r="X687" s="42"/>
      <c r="Y687" s="42"/>
      <c r="Z687" s="42"/>
      <c r="AA687" s="42"/>
      <c r="AB687" s="42"/>
      <c r="AC687" s="42"/>
      <c r="AD687" s="42"/>
      <c r="AE687" s="42"/>
      <c r="AT687" s="20" t="s">
        <v>164</v>
      </c>
      <c r="AU687" s="20" t="s">
        <v>88</v>
      </c>
    </row>
    <row r="688" s="2" customFormat="1" ht="16.5" customHeight="1">
      <c r="A688" s="42"/>
      <c r="B688" s="43"/>
      <c r="C688" s="208" t="s">
        <v>974</v>
      </c>
      <c r="D688" s="208" t="s">
        <v>158</v>
      </c>
      <c r="E688" s="209" t="s">
        <v>975</v>
      </c>
      <c r="F688" s="210" t="s">
        <v>976</v>
      </c>
      <c r="G688" s="211" t="s">
        <v>221</v>
      </c>
      <c r="H688" s="212">
        <v>0.154</v>
      </c>
      <c r="I688" s="213"/>
      <c r="J688" s="214">
        <f>ROUND(I688*H688,2)</f>
        <v>0</v>
      </c>
      <c r="K688" s="210" t="s">
        <v>32</v>
      </c>
      <c r="L688" s="48"/>
      <c r="M688" s="215" t="s">
        <v>32</v>
      </c>
      <c r="N688" s="216" t="s">
        <v>49</v>
      </c>
      <c r="O688" s="88"/>
      <c r="P688" s="217">
        <f>O688*H688</f>
        <v>0</v>
      </c>
      <c r="Q688" s="217">
        <v>0</v>
      </c>
      <c r="R688" s="217">
        <f>Q688*H688</f>
        <v>0</v>
      </c>
      <c r="S688" s="217">
        <v>0</v>
      </c>
      <c r="T688" s="218">
        <f>S688*H688</f>
        <v>0</v>
      </c>
      <c r="U688" s="42"/>
      <c r="V688" s="42"/>
      <c r="W688" s="42"/>
      <c r="X688" s="42"/>
      <c r="Y688" s="42"/>
      <c r="Z688" s="42"/>
      <c r="AA688" s="42"/>
      <c r="AB688" s="42"/>
      <c r="AC688" s="42"/>
      <c r="AD688" s="42"/>
      <c r="AE688" s="42"/>
      <c r="AR688" s="219" t="s">
        <v>274</v>
      </c>
      <c r="AT688" s="219" t="s">
        <v>158</v>
      </c>
      <c r="AU688" s="219" t="s">
        <v>88</v>
      </c>
      <c r="AY688" s="20" t="s">
        <v>156</v>
      </c>
      <c r="BE688" s="220">
        <f>IF(N688="základní",J688,0)</f>
        <v>0</v>
      </c>
      <c r="BF688" s="220">
        <f>IF(N688="snížená",J688,0)</f>
        <v>0</v>
      </c>
      <c r="BG688" s="220">
        <f>IF(N688="zákl. přenesená",J688,0)</f>
        <v>0</v>
      </c>
      <c r="BH688" s="220">
        <f>IF(N688="sníž. přenesená",J688,0)</f>
        <v>0</v>
      </c>
      <c r="BI688" s="220">
        <f>IF(N688="nulová",J688,0)</f>
        <v>0</v>
      </c>
      <c r="BJ688" s="20" t="s">
        <v>86</v>
      </c>
      <c r="BK688" s="220">
        <f>ROUND(I688*H688,2)</f>
        <v>0</v>
      </c>
      <c r="BL688" s="20" t="s">
        <v>274</v>
      </c>
      <c r="BM688" s="219" t="s">
        <v>977</v>
      </c>
    </row>
    <row r="689" s="2" customFormat="1">
      <c r="A689" s="42"/>
      <c r="B689" s="43"/>
      <c r="C689" s="44"/>
      <c r="D689" s="221" t="s">
        <v>164</v>
      </c>
      <c r="E689" s="44"/>
      <c r="F689" s="222" t="s">
        <v>978</v>
      </c>
      <c r="G689" s="44"/>
      <c r="H689" s="44"/>
      <c r="I689" s="223"/>
      <c r="J689" s="44"/>
      <c r="K689" s="44"/>
      <c r="L689" s="48"/>
      <c r="M689" s="224"/>
      <c r="N689" s="225"/>
      <c r="O689" s="88"/>
      <c r="P689" s="88"/>
      <c r="Q689" s="88"/>
      <c r="R689" s="88"/>
      <c r="S689" s="88"/>
      <c r="T689" s="89"/>
      <c r="U689" s="42"/>
      <c r="V689" s="42"/>
      <c r="W689" s="42"/>
      <c r="X689" s="42"/>
      <c r="Y689" s="42"/>
      <c r="Z689" s="42"/>
      <c r="AA689" s="42"/>
      <c r="AB689" s="42"/>
      <c r="AC689" s="42"/>
      <c r="AD689" s="42"/>
      <c r="AE689" s="42"/>
      <c r="AT689" s="20" t="s">
        <v>164</v>
      </c>
      <c r="AU689" s="20" t="s">
        <v>88</v>
      </c>
    </row>
    <row r="690" s="12" customFormat="1" ht="22.8" customHeight="1">
      <c r="A690" s="12"/>
      <c r="B690" s="192"/>
      <c r="C690" s="193"/>
      <c r="D690" s="194" t="s">
        <v>77</v>
      </c>
      <c r="E690" s="206" t="s">
        <v>979</v>
      </c>
      <c r="F690" s="206" t="s">
        <v>980</v>
      </c>
      <c r="G690" s="193"/>
      <c r="H690" s="193"/>
      <c r="I690" s="196"/>
      <c r="J690" s="207">
        <f>BK690</f>
        <v>0</v>
      </c>
      <c r="K690" s="193"/>
      <c r="L690" s="198"/>
      <c r="M690" s="199"/>
      <c r="N690" s="200"/>
      <c r="O690" s="200"/>
      <c r="P690" s="201">
        <f>SUM(P691:P765)</f>
        <v>0</v>
      </c>
      <c r="Q690" s="200"/>
      <c r="R690" s="201">
        <f>SUM(R691:R765)</f>
        <v>0.77392000000000005</v>
      </c>
      <c r="S690" s="200"/>
      <c r="T690" s="202">
        <f>SUM(T691:T765)</f>
        <v>6.4657</v>
      </c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R690" s="203" t="s">
        <v>88</v>
      </c>
      <c r="AT690" s="204" t="s">
        <v>77</v>
      </c>
      <c r="AU690" s="204" t="s">
        <v>86</v>
      </c>
      <c r="AY690" s="203" t="s">
        <v>156</v>
      </c>
      <c r="BK690" s="205">
        <f>SUM(BK691:BK765)</f>
        <v>0</v>
      </c>
    </row>
    <row r="691" s="2" customFormat="1" ht="16.5" customHeight="1">
      <c r="A691" s="42"/>
      <c r="B691" s="43"/>
      <c r="C691" s="208" t="s">
        <v>981</v>
      </c>
      <c r="D691" s="208" t="s">
        <v>158</v>
      </c>
      <c r="E691" s="209" t="s">
        <v>982</v>
      </c>
      <c r="F691" s="210" t="s">
        <v>983</v>
      </c>
      <c r="G691" s="211" t="s">
        <v>161</v>
      </c>
      <c r="H691" s="212">
        <v>192</v>
      </c>
      <c r="I691" s="213"/>
      <c r="J691" s="214">
        <f>ROUND(I691*H691,2)</f>
        <v>0</v>
      </c>
      <c r="K691" s="210" t="s">
        <v>32</v>
      </c>
      <c r="L691" s="48"/>
      <c r="M691" s="215" t="s">
        <v>32</v>
      </c>
      <c r="N691" s="216" t="s">
        <v>49</v>
      </c>
      <c r="O691" s="88"/>
      <c r="P691" s="217">
        <f>O691*H691</f>
        <v>0</v>
      </c>
      <c r="Q691" s="217">
        <v>0</v>
      </c>
      <c r="R691" s="217">
        <f>Q691*H691</f>
        <v>0</v>
      </c>
      <c r="S691" s="217">
        <v>0.024649999999999998</v>
      </c>
      <c r="T691" s="218">
        <f>S691*H691</f>
        <v>4.7327999999999992</v>
      </c>
      <c r="U691" s="42"/>
      <c r="V691" s="42"/>
      <c r="W691" s="42"/>
      <c r="X691" s="42"/>
      <c r="Y691" s="42"/>
      <c r="Z691" s="42"/>
      <c r="AA691" s="42"/>
      <c r="AB691" s="42"/>
      <c r="AC691" s="42"/>
      <c r="AD691" s="42"/>
      <c r="AE691" s="42"/>
      <c r="AR691" s="219" t="s">
        <v>274</v>
      </c>
      <c r="AT691" s="219" t="s">
        <v>158</v>
      </c>
      <c r="AU691" s="219" t="s">
        <v>88</v>
      </c>
      <c r="AY691" s="20" t="s">
        <v>156</v>
      </c>
      <c r="BE691" s="220">
        <f>IF(N691="základní",J691,0)</f>
        <v>0</v>
      </c>
      <c r="BF691" s="220">
        <f>IF(N691="snížená",J691,0)</f>
        <v>0</v>
      </c>
      <c r="BG691" s="220">
        <f>IF(N691="zákl. přenesená",J691,0)</f>
        <v>0</v>
      </c>
      <c r="BH691" s="220">
        <f>IF(N691="sníž. přenesená",J691,0)</f>
        <v>0</v>
      </c>
      <c r="BI691" s="220">
        <f>IF(N691="nulová",J691,0)</f>
        <v>0</v>
      </c>
      <c r="BJ691" s="20" t="s">
        <v>86</v>
      </c>
      <c r="BK691" s="220">
        <f>ROUND(I691*H691,2)</f>
        <v>0</v>
      </c>
      <c r="BL691" s="20" t="s">
        <v>274</v>
      </c>
      <c r="BM691" s="219" t="s">
        <v>984</v>
      </c>
    </row>
    <row r="692" s="2" customFormat="1">
      <c r="A692" s="42"/>
      <c r="B692" s="43"/>
      <c r="C692" s="44"/>
      <c r="D692" s="221" t="s">
        <v>164</v>
      </c>
      <c r="E692" s="44"/>
      <c r="F692" s="222" t="s">
        <v>985</v>
      </c>
      <c r="G692" s="44"/>
      <c r="H692" s="44"/>
      <c r="I692" s="223"/>
      <c r="J692" s="44"/>
      <c r="K692" s="44"/>
      <c r="L692" s="48"/>
      <c r="M692" s="224"/>
      <c r="N692" s="225"/>
      <c r="O692" s="88"/>
      <c r="P692" s="88"/>
      <c r="Q692" s="88"/>
      <c r="R692" s="88"/>
      <c r="S692" s="88"/>
      <c r="T692" s="89"/>
      <c r="U692" s="42"/>
      <c r="V692" s="42"/>
      <c r="W692" s="42"/>
      <c r="X692" s="42"/>
      <c r="Y692" s="42"/>
      <c r="Z692" s="42"/>
      <c r="AA692" s="42"/>
      <c r="AB692" s="42"/>
      <c r="AC692" s="42"/>
      <c r="AD692" s="42"/>
      <c r="AE692" s="42"/>
      <c r="AT692" s="20" t="s">
        <v>164</v>
      </c>
      <c r="AU692" s="20" t="s">
        <v>88</v>
      </c>
    </row>
    <row r="693" s="2" customFormat="1" ht="16.5" customHeight="1">
      <c r="A693" s="42"/>
      <c r="B693" s="43"/>
      <c r="C693" s="208" t="s">
        <v>986</v>
      </c>
      <c r="D693" s="208" t="s">
        <v>158</v>
      </c>
      <c r="E693" s="209" t="s">
        <v>987</v>
      </c>
      <c r="F693" s="210" t="s">
        <v>988</v>
      </c>
      <c r="G693" s="211" t="s">
        <v>161</v>
      </c>
      <c r="H693" s="212">
        <v>192</v>
      </c>
      <c r="I693" s="213"/>
      <c r="J693" s="214">
        <f>ROUND(I693*H693,2)</f>
        <v>0</v>
      </c>
      <c r="K693" s="210" t="s">
        <v>32</v>
      </c>
      <c r="L693" s="48"/>
      <c r="M693" s="215" t="s">
        <v>32</v>
      </c>
      <c r="N693" s="216" t="s">
        <v>49</v>
      </c>
      <c r="O693" s="88"/>
      <c r="P693" s="217">
        <f>O693*H693</f>
        <v>0</v>
      </c>
      <c r="Q693" s="217">
        <v>0</v>
      </c>
      <c r="R693" s="217">
        <f>Q693*H693</f>
        <v>0</v>
      </c>
      <c r="S693" s="217">
        <v>0.0080000000000000002</v>
      </c>
      <c r="T693" s="218">
        <f>S693*H693</f>
        <v>1.536</v>
      </c>
      <c r="U693" s="42"/>
      <c r="V693" s="42"/>
      <c r="W693" s="42"/>
      <c r="X693" s="42"/>
      <c r="Y693" s="42"/>
      <c r="Z693" s="42"/>
      <c r="AA693" s="42"/>
      <c r="AB693" s="42"/>
      <c r="AC693" s="42"/>
      <c r="AD693" s="42"/>
      <c r="AE693" s="42"/>
      <c r="AR693" s="219" t="s">
        <v>274</v>
      </c>
      <c r="AT693" s="219" t="s">
        <v>158</v>
      </c>
      <c r="AU693" s="219" t="s">
        <v>88</v>
      </c>
      <c r="AY693" s="20" t="s">
        <v>156</v>
      </c>
      <c r="BE693" s="220">
        <f>IF(N693="základní",J693,0)</f>
        <v>0</v>
      </c>
      <c r="BF693" s="220">
        <f>IF(N693="snížená",J693,0)</f>
        <v>0</v>
      </c>
      <c r="BG693" s="220">
        <f>IF(N693="zákl. přenesená",J693,0)</f>
        <v>0</v>
      </c>
      <c r="BH693" s="220">
        <f>IF(N693="sníž. přenesená",J693,0)</f>
        <v>0</v>
      </c>
      <c r="BI693" s="220">
        <f>IF(N693="nulová",J693,0)</f>
        <v>0</v>
      </c>
      <c r="BJ693" s="20" t="s">
        <v>86</v>
      </c>
      <c r="BK693" s="220">
        <f>ROUND(I693*H693,2)</f>
        <v>0</v>
      </c>
      <c r="BL693" s="20" t="s">
        <v>274</v>
      </c>
      <c r="BM693" s="219" t="s">
        <v>989</v>
      </c>
    </row>
    <row r="694" s="2" customFormat="1">
      <c r="A694" s="42"/>
      <c r="B694" s="43"/>
      <c r="C694" s="44"/>
      <c r="D694" s="221" t="s">
        <v>164</v>
      </c>
      <c r="E694" s="44"/>
      <c r="F694" s="222" t="s">
        <v>990</v>
      </c>
      <c r="G694" s="44"/>
      <c r="H694" s="44"/>
      <c r="I694" s="223"/>
      <c r="J694" s="44"/>
      <c r="K694" s="44"/>
      <c r="L694" s="48"/>
      <c r="M694" s="224"/>
      <c r="N694" s="225"/>
      <c r="O694" s="88"/>
      <c r="P694" s="88"/>
      <c r="Q694" s="88"/>
      <c r="R694" s="88"/>
      <c r="S694" s="88"/>
      <c r="T694" s="89"/>
      <c r="U694" s="42"/>
      <c r="V694" s="42"/>
      <c r="W694" s="42"/>
      <c r="X694" s="42"/>
      <c r="Y694" s="42"/>
      <c r="Z694" s="42"/>
      <c r="AA694" s="42"/>
      <c r="AB694" s="42"/>
      <c r="AC694" s="42"/>
      <c r="AD694" s="42"/>
      <c r="AE694" s="42"/>
      <c r="AT694" s="20" t="s">
        <v>164</v>
      </c>
      <c r="AU694" s="20" t="s">
        <v>88</v>
      </c>
    </row>
    <row r="695" s="13" customFormat="1">
      <c r="A695" s="13"/>
      <c r="B695" s="226"/>
      <c r="C695" s="227"/>
      <c r="D695" s="221" t="s">
        <v>166</v>
      </c>
      <c r="E695" s="228" t="s">
        <v>32</v>
      </c>
      <c r="F695" s="229" t="s">
        <v>991</v>
      </c>
      <c r="G695" s="227"/>
      <c r="H695" s="228" t="s">
        <v>32</v>
      </c>
      <c r="I695" s="230"/>
      <c r="J695" s="227"/>
      <c r="K695" s="227"/>
      <c r="L695" s="231"/>
      <c r="M695" s="232"/>
      <c r="N695" s="233"/>
      <c r="O695" s="233"/>
      <c r="P695" s="233"/>
      <c r="Q695" s="233"/>
      <c r="R695" s="233"/>
      <c r="S695" s="233"/>
      <c r="T695" s="234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5" t="s">
        <v>166</v>
      </c>
      <c r="AU695" s="235" t="s">
        <v>88</v>
      </c>
      <c r="AV695" s="13" t="s">
        <v>86</v>
      </c>
      <c r="AW695" s="13" t="s">
        <v>39</v>
      </c>
      <c r="AX695" s="13" t="s">
        <v>78</v>
      </c>
      <c r="AY695" s="235" t="s">
        <v>156</v>
      </c>
    </row>
    <row r="696" s="14" customFormat="1">
      <c r="A696" s="14"/>
      <c r="B696" s="236"/>
      <c r="C696" s="237"/>
      <c r="D696" s="221" t="s">
        <v>166</v>
      </c>
      <c r="E696" s="238" t="s">
        <v>32</v>
      </c>
      <c r="F696" s="239" t="s">
        <v>992</v>
      </c>
      <c r="G696" s="237"/>
      <c r="H696" s="240">
        <v>192</v>
      </c>
      <c r="I696" s="241"/>
      <c r="J696" s="237"/>
      <c r="K696" s="237"/>
      <c r="L696" s="242"/>
      <c r="M696" s="243"/>
      <c r="N696" s="244"/>
      <c r="O696" s="244"/>
      <c r="P696" s="244"/>
      <c r="Q696" s="244"/>
      <c r="R696" s="244"/>
      <c r="S696" s="244"/>
      <c r="T696" s="245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6" t="s">
        <v>166</v>
      </c>
      <c r="AU696" s="246" t="s">
        <v>88</v>
      </c>
      <c r="AV696" s="14" t="s">
        <v>88</v>
      </c>
      <c r="AW696" s="14" t="s">
        <v>39</v>
      </c>
      <c r="AX696" s="14" t="s">
        <v>86</v>
      </c>
      <c r="AY696" s="246" t="s">
        <v>156</v>
      </c>
    </row>
    <row r="697" s="2" customFormat="1" ht="16.5" customHeight="1">
      <c r="A697" s="42"/>
      <c r="B697" s="43"/>
      <c r="C697" s="208" t="s">
        <v>993</v>
      </c>
      <c r="D697" s="208" t="s">
        <v>158</v>
      </c>
      <c r="E697" s="209" t="s">
        <v>994</v>
      </c>
      <c r="F697" s="210" t="s">
        <v>995</v>
      </c>
      <c r="G697" s="211" t="s">
        <v>242</v>
      </c>
      <c r="H697" s="212">
        <v>49.880000000000003</v>
      </c>
      <c r="I697" s="213"/>
      <c r="J697" s="214">
        <f>ROUND(I697*H697,2)</f>
        <v>0</v>
      </c>
      <c r="K697" s="210" t="s">
        <v>32</v>
      </c>
      <c r="L697" s="48"/>
      <c r="M697" s="215" t="s">
        <v>32</v>
      </c>
      <c r="N697" s="216" t="s">
        <v>49</v>
      </c>
      <c r="O697" s="88"/>
      <c r="P697" s="217">
        <f>O697*H697</f>
        <v>0</v>
      </c>
      <c r="Q697" s="217">
        <v>0</v>
      </c>
      <c r="R697" s="217">
        <f>Q697*H697</f>
        <v>0</v>
      </c>
      <c r="S697" s="217">
        <v>0</v>
      </c>
      <c r="T697" s="218">
        <f>S697*H697</f>
        <v>0</v>
      </c>
      <c r="U697" s="42"/>
      <c r="V697" s="42"/>
      <c r="W697" s="42"/>
      <c r="X697" s="42"/>
      <c r="Y697" s="42"/>
      <c r="Z697" s="42"/>
      <c r="AA697" s="42"/>
      <c r="AB697" s="42"/>
      <c r="AC697" s="42"/>
      <c r="AD697" s="42"/>
      <c r="AE697" s="42"/>
      <c r="AR697" s="219" t="s">
        <v>274</v>
      </c>
      <c r="AT697" s="219" t="s">
        <v>158</v>
      </c>
      <c r="AU697" s="219" t="s">
        <v>88</v>
      </c>
      <c r="AY697" s="20" t="s">
        <v>156</v>
      </c>
      <c r="BE697" s="220">
        <f>IF(N697="základní",J697,0)</f>
        <v>0</v>
      </c>
      <c r="BF697" s="220">
        <f>IF(N697="snížená",J697,0)</f>
        <v>0</v>
      </c>
      <c r="BG697" s="220">
        <f>IF(N697="zákl. přenesená",J697,0)</f>
        <v>0</v>
      </c>
      <c r="BH697" s="220">
        <f>IF(N697="sníž. přenesená",J697,0)</f>
        <v>0</v>
      </c>
      <c r="BI697" s="220">
        <f>IF(N697="nulová",J697,0)</f>
        <v>0</v>
      </c>
      <c r="BJ697" s="20" t="s">
        <v>86</v>
      </c>
      <c r="BK697" s="220">
        <f>ROUND(I697*H697,2)</f>
        <v>0</v>
      </c>
      <c r="BL697" s="20" t="s">
        <v>274</v>
      </c>
      <c r="BM697" s="219" t="s">
        <v>996</v>
      </c>
    </row>
    <row r="698" s="2" customFormat="1">
      <c r="A698" s="42"/>
      <c r="B698" s="43"/>
      <c r="C698" s="44"/>
      <c r="D698" s="221" t="s">
        <v>164</v>
      </c>
      <c r="E698" s="44"/>
      <c r="F698" s="222" t="s">
        <v>997</v>
      </c>
      <c r="G698" s="44"/>
      <c r="H698" s="44"/>
      <c r="I698" s="223"/>
      <c r="J698" s="44"/>
      <c r="K698" s="44"/>
      <c r="L698" s="48"/>
      <c r="M698" s="224"/>
      <c r="N698" s="225"/>
      <c r="O698" s="88"/>
      <c r="P698" s="88"/>
      <c r="Q698" s="88"/>
      <c r="R698" s="88"/>
      <c r="S698" s="88"/>
      <c r="T698" s="89"/>
      <c r="U698" s="42"/>
      <c r="V698" s="42"/>
      <c r="W698" s="42"/>
      <c r="X698" s="42"/>
      <c r="Y698" s="42"/>
      <c r="Z698" s="42"/>
      <c r="AA698" s="42"/>
      <c r="AB698" s="42"/>
      <c r="AC698" s="42"/>
      <c r="AD698" s="42"/>
      <c r="AE698" s="42"/>
      <c r="AT698" s="20" t="s">
        <v>164</v>
      </c>
      <c r="AU698" s="20" t="s">
        <v>88</v>
      </c>
    </row>
    <row r="699" s="13" customFormat="1">
      <c r="A699" s="13"/>
      <c r="B699" s="226"/>
      <c r="C699" s="227"/>
      <c r="D699" s="221" t="s">
        <v>166</v>
      </c>
      <c r="E699" s="228" t="s">
        <v>32</v>
      </c>
      <c r="F699" s="229" t="s">
        <v>998</v>
      </c>
      <c r="G699" s="227"/>
      <c r="H699" s="228" t="s">
        <v>32</v>
      </c>
      <c r="I699" s="230"/>
      <c r="J699" s="227"/>
      <c r="K699" s="227"/>
      <c r="L699" s="231"/>
      <c r="M699" s="232"/>
      <c r="N699" s="233"/>
      <c r="O699" s="233"/>
      <c r="P699" s="233"/>
      <c r="Q699" s="233"/>
      <c r="R699" s="233"/>
      <c r="S699" s="233"/>
      <c r="T699" s="234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5" t="s">
        <v>166</v>
      </c>
      <c r="AU699" s="235" t="s">
        <v>88</v>
      </c>
      <c r="AV699" s="13" t="s">
        <v>86</v>
      </c>
      <c r="AW699" s="13" t="s">
        <v>39</v>
      </c>
      <c r="AX699" s="13" t="s">
        <v>78</v>
      </c>
      <c r="AY699" s="235" t="s">
        <v>156</v>
      </c>
    </row>
    <row r="700" s="14" customFormat="1">
      <c r="A700" s="14"/>
      <c r="B700" s="236"/>
      <c r="C700" s="237"/>
      <c r="D700" s="221" t="s">
        <v>166</v>
      </c>
      <c r="E700" s="238" t="s">
        <v>32</v>
      </c>
      <c r="F700" s="239" t="s">
        <v>999</v>
      </c>
      <c r="G700" s="237"/>
      <c r="H700" s="240">
        <v>49.880000000000003</v>
      </c>
      <c r="I700" s="241"/>
      <c r="J700" s="237"/>
      <c r="K700" s="237"/>
      <c r="L700" s="242"/>
      <c r="M700" s="243"/>
      <c r="N700" s="244"/>
      <c r="O700" s="244"/>
      <c r="P700" s="244"/>
      <c r="Q700" s="244"/>
      <c r="R700" s="244"/>
      <c r="S700" s="244"/>
      <c r="T700" s="245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6" t="s">
        <v>166</v>
      </c>
      <c r="AU700" s="246" t="s">
        <v>88</v>
      </c>
      <c r="AV700" s="14" t="s">
        <v>88</v>
      </c>
      <c r="AW700" s="14" t="s">
        <v>39</v>
      </c>
      <c r="AX700" s="14" t="s">
        <v>78</v>
      </c>
      <c r="AY700" s="246" t="s">
        <v>156</v>
      </c>
    </row>
    <row r="701" s="15" customFormat="1">
      <c r="A701" s="15"/>
      <c r="B701" s="247"/>
      <c r="C701" s="248"/>
      <c r="D701" s="221" t="s">
        <v>166</v>
      </c>
      <c r="E701" s="249" t="s">
        <v>32</v>
      </c>
      <c r="F701" s="250" t="s">
        <v>189</v>
      </c>
      <c r="G701" s="248"/>
      <c r="H701" s="251">
        <v>49.880000000000003</v>
      </c>
      <c r="I701" s="252"/>
      <c r="J701" s="248"/>
      <c r="K701" s="248"/>
      <c r="L701" s="253"/>
      <c r="M701" s="254"/>
      <c r="N701" s="255"/>
      <c r="O701" s="255"/>
      <c r="P701" s="255"/>
      <c r="Q701" s="255"/>
      <c r="R701" s="255"/>
      <c r="S701" s="255"/>
      <c r="T701" s="256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57" t="s">
        <v>166</v>
      </c>
      <c r="AU701" s="257" t="s">
        <v>88</v>
      </c>
      <c r="AV701" s="15" t="s">
        <v>162</v>
      </c>
      <c r="AW701" s="15" t="s">
        <v>39</v>
      </c>
      <c r="AX701" s="15" t="s">
        <v>86</v>
      </c>
      <c r="AY701" s="257" t="s">
        <v>156</v>
      </c>
    </row>
    <row r="702" s="2" customFormat="1" ht="16.5" customHeight="1">
      <c r="A702" s="42"/>
      <c r="B702" s="43"/>
      <c r="C702" s="269" t="s">
        <v>1000</v>
      </c>
      <c r="D702" s="269" t="s">
        <v>517</v>
      </c>
      <c r="E702" s="270" t="s">
        <v>1001</v>
      </c>
      <c r="F702" s="271" t="s">
        <v>1002</v>
      </c>
      <c r="G702" s="272" t="s">
        <v>181</v>
      </c>
      <c r="H702" s="273">
        <v>0.13800000000000001</v>
      </c>
      <c r="I702" s="274"/>
      <c r="J702" s="275">
        <f>ROUND(I702*H702,2)</f>
        <v>0</v>
      </c>
      <c r="K702" s="271" t="s">
        <v>32</v>
      </c>
      <c r="L702" s="276"/>
      <c r="M702" s="277" t="s">
        <v>32</v>
      </c>
      <c r="N702" s="278" t="s">
        <v>49</v>
      </c>
      <c r="O702" s="88"/>
      <c r="P702" s="217">
        <f>O702*H702</f>
        <v>0</v>
      </c>
      <c r="Q702" s="217">
        <v>0.55000000000000004</v>
      </c>
      <c r="R702" s="217">
        <f>Q702*H702</f>
        <v>0.075900000000000009</v>
      </c>
      <c r="S702" s="217">
        <v>0</v>
      </c>
      <c r="T702" s="218">
        <f>S702*H702</f>
        <v>0</v>
      </c>
      <c r="U702" s="42"/>
      <c r="V702" s="42"/>
      <c r="W702" s="42"/>
      <c r="X702" s="42"/>
      <c r="Y702" s="42"/>
      <c r="Z702" s="42"/>
      <c r="AA702" s="42"/>
      <c r="AB702" s="42"/>
      <c r="AC702" s="42"/>
      <c r="AD702" s="42"/>
      <c r="AE702" s="42"/>
      <c r="AR702" s="219" t="s">
        <v>394</v>
      </c>
      <c r="AT702" s="219" t="s">
        <v>517</v>
      </c>
      <c r="AU702" s="219" t="s">
        <v>88</v>
      </c>
      <c r="AY702" s="20" t="s">
        <v>156</v>
      </c>
      <c r="BE702" s="220">
        <f>IF(N702="základní",J702,0)</f>
        <v>0</v>
      </c>
      <c r="BF702" s="220">
        <f>IF(N702="snížená",J702,0)</f>
        <v>0</v>
      </c>
      <c r="BG702" s="220">
        <f>IF(N702="zákl. přenesená",J702,0)</f>
        <v>0</v>
      </c>
      <c r="BH702" s="220">
        <f>IF(N702="sníž. přenesená",J702,0)</f>
        <v>0</v>
      </c>
      <c r="BI702" s="220">
        <f>IF(N702="nulová",J702,0)</f>
        <v>0</v>
      </c>
      <c r="BJ702" s="20" t="s">
        <v>86</v>
      </c>
      <c r="BK702" s="220">
        <f>ROUND(I702*H702,2)</f>
        <v>0</v>
      </c>
      <c r="BL702" s="20" t="s">
        <v>274</v>
      </c>
      <c r="BM702" s="219" t="s">
        <v>1003</v>
      </c>
    </row>
    <row r="703" s="2" customFormat="1">
      <c r="A703" s="42"/>
      <c r="B703" s="43"/>
      <c r="C703" s="44"/>
      <c r="D703" s="221" t="s">
        <v>164</v>
      </c>
      <c r="E703" s="44"/>
      <c r="F703" s="222" t="s">
        <v>1002</v>
      </c>
      <c r="G703" s="44"/>
      <c r="H703" s="44"/>
      <c r="I703" s="223"/>
      <c r="J703" s="44"/>
      <c r="K703" s="44"/>
      <c r="L703" s="48"/>
      <c r="M703" s="224"/>
      <c r="N703" s="225"/>
      <c r="O703" s="88"/>
      <c r="P703" s="88"/>
      <c r="Q703" s="88"/>
      <c r="R703" s="88"/>
      <c r="S703" s="88"/>
      <c r="T703" s="89"/>
      <c r="U703" s="42"/>
      <c r="V703" s="42"/>
      <c r="W703" s="42"/>
      <c r="X703" s="42"/>
      <c r="Y703" s="42"/>
      <c r="Z703" s="42"/>
      <c r="AA703" s="42"/>
      <c r="AB703" s="42"/>
      <c r="AC703" s="42"/>
      <c r="AD703" s="42"/>
      <c r="AE703" s="42"/>
      <c r="AT703" s="20" t="s">
        <v>164</v>
      </c>
      <c r="AU703" s="20" t="s">
        <v>88</v>
      </c>
    </row>
    <row r="704" s="14" customFormat="1">
      <c r="A704" s="14"/>
      <c r="B704" s="236"/>
      <c r="C704" s="237"/>
      <c r="D704" s="221" t="s">
        <v>166</v>
      </c>
      <c r="E704" s="238" t="s">
        <v>32</v>
      </c>
      <c r="F704" s="239" t="s">
        <v>1004</v>
      </c>
      <c r="G704" s="237"/>
      <c r="H704" s="240">
        <v>0.128</v>
      </c>
      <c r="I704" s="241"/>
      <c r="J704" s="237"/>
      <c r="K704" s="237"/>
      <c r="L704" s="242"/>
      <c r="M704" s="243"/>
      <c r="N704" s="244"/>
      <c r="O704" s="244"/>
      <c r="P704" s="244"/>
      <c r="Q704" s="244"/>
      <c r="R704" s="244"/>
      <c r="S704" s="244"/>
      <c r="T704" s="245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6" t="s">
        <v>166</v>
      </c>
      <c r="AU704" s="246" t="s">
        <v>88</v>
      </c>
      <c r="AV704" s="14" t="s">
        <v>88</v>
      </c>
      <c r="AW704" s="14" t="s">
        <v>39</v>
      </c>
      <c r="AX704" s="14" t="s">
        <v>78</v>
      </c>
      <c r="AY704" s="246" t="s">
        <v>156</v>
      </c>
    </row>
    <row r="705" s="14" customFormat="1">
      <c r="A705" s="14"/>
      <c r="B705" s="236"/>
      <c r="C705" s="237"/>
      <c r="D705" s="221" t="s">
        <v>166</v>
      </c>
      <c r="E705" s="238" t="s">
        <v>32</v>
      </c>
      <c r="F705" s="239" t="s">
        <v>1005</v>
      </c>
      <c r="G705" s="237"/>
      <c r="H705" s="240">
        <v>0.13800000000000001</v>
      </c>
      <c r="I705" s="241"/>
      <c r="J705" s="237"/>
      <c r="K705" s="237"/>
      <c r="L705" s="242"/>
      <c r="M705" s="243"/>
      <c r="N705" s="244"/>
      <c r="O705" s="244"/>
      <c r="P705" s="244"/>
      <c r="Q705" s="244"/>
      <c r="R705" s="244"/>
      <c r="S705" s="244"/>
      <c r="T705" s="245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6" t="s">
        <v>166</v>
      </c>
      <c r="AU705" s="246" t="s">
        <v>88</v>
      </c>
      <c r="AV705" s="14" t="s">
        <v>88</v>
      </c>
      <c r="AW705" s="14" t="s">
        <v>39</v>
      </c>
      <c r="AX705" s="14" t="s">
        <v>86</v>
      </c>
      <c r="AY705" s="246" t="s">
        <v>156</v>
      </c>
    </row>
    <row r="706" s="2" customFormat="1" ht="16.5" customHeight="1">
      <c r="A706" s="42"/>
      <c r="B706" s="43"/>
      <c r="C706" s="208" t="s">
        <v>1006</v>
      </c>
      <c r="D706" s="208" t="s">
        <v>158</v>
      </c>
      <c r="E706" s="209" t="s">
        <v>1007</v>
      </c>
      <c r="F706" s="210" t="s">
        <v>1008</v>
      </c>
      <c r="G706" s="211" t="s">
        <v>306</v>
      </c>
      <c r="H706" s="212">
        <v>3</v>
      </c>
      <c r="I706" s="213"/>
      <c r="J706" s="214">
        <f>ROUND(I706*H706,2)</f>
        <v>0</v>
      </c>
      <c r="K706" s="210" t="s">
        <v>32</v>
      </c>
      <c r="L706" s="48"/>
      <c r="M706" s="215" t="s">
        <v>32</v>
      </c>
      <c r="N706" s="216" t="s">
        <v>49</v>
      </c>
      <c r="O706" s="88"/>
      <c r="P706" s="217">
        <f>O706*H706</f>
        <v>0</v>
      </c>
      <c r="Q706" s="217">
        <v>0</v>
      </c>
      <c r="R706" s="217">
        <f>Q706*H706</f>
        <v>0</v>
      </c>
      <c r="S706" s="217">
        <v>0</v>
      </c>
      <c r="T706" s="218">
        <f>S706*H706</f>
        <v>0</v>
      </c>
      <c r="U706" s="42"/>
      <c r="V706" s="42"/>
      <c r="W706" s="42"/>
      <c r="X706" s="42"/>
      <c r="Y706" s="42"/>
      <c r="Z706" s="42"/>
      <c r="AA706" s="42"/>
      <c r="AB706" s="42"/>
      <c r="AC706" s="42"/>
      <c r="AD706" s="42"/>
      <c r="AE706" s="42"/>
      <c r="AR706" s="219" t="s">
        <v>274</v>
      </c>
      <c r="AT706" s="219" t="s">
        <v>158</v>
      </c>
      <c r="AU706" s="219" t="s">
        <v>88</v>
      </c>
      <c r="AY706" s="20" t="s">
        <v>156</v>
      </c>
      <c r="BE706" s="220">
        <f>IF(N706="základní",J706,0)</f>
        <v>0</v>
      </c>
      <c r="BF706" s="220">
        <f>IF(N706="snížená",J706,0)</f>
        <v>0</v>
      </c>
      <c r="BG706" s="220">
        <f>IF(N706="zákl. přenesená",J706,0)</f>
        <v>0</v>
      </c>
      <c r="BH706" s="220">
        <f>IF(N706="sníž. přenesená",J706,0)</f>
        <v>0</v>
      </c>
      <c r="BI706" s="220">
        <f>IF(N706="nulová",J706,0)</f>
        <v>0</v>
      </c>
      <c r="BJ706" s="20" t="s">
        <v>86</v>
      </c>
      <c r="BK706" s="220">
        <f>ROUND(I706*H706,2)</f>
        <v>0</v>
      </c>
      <c r="BL706" s="20" t="s">
        <v>274</v>
      </c>
      <c r="BM706" s="219" t="s">
        <v>1009</v>
      </c>
    </row>
    <row r="707" s="2" customFormat="1">
      <c r="A707" s="42"/>
      <c r="B707" s="43"/>
      <c r="C707" s="44"/>
      <c r="D707" s="221" t="s">
        <v>164</v>
      </c>
      <c r="E707" s="44"/>
      <c r="F707" s="222" t="s">
        <v>1010</v>
      </c>
      <c r="G707" s="44"/>
      <c r="H707" s="44"/>
      <c r="I707" s="223"/>
      <c r="J707" s="44"/>
      <c r="K707" s="44"/>
      <c r="L707" s="48"/>
      <c r="M707" s="224"/>
      <c r="N707" s="225"/>
      <c r="O707" s="88"/>
      <c r="P707" s="88"/>
      <c r="Q707" s="88"/>
      <c r="R707" s="88"/>
      <c r="S707" s="88"/>
      <c r="T707" s="89"/>
      <c r="U707" s="42"/>
      <c r="V707" s="42"/>
      <c r="W707" s="42"/>
      <c r="X707" s="42"/>
      <c r="Y707" s="42"/>
      <c r="Z707" s="42"/>
      <c r="AA707" s="42"/>
      <c r="AB707" s="42"/>
      <c r="AC707" s="42"/>
      <c r="AD707" s="42"/>
      <c r="AE707" s="42"/>
      <c r="AT707" s="20" t="s">
        <v>164</v>
      </c>
      <c r="AU707" s="20" t="s">
        <v>88</v>
      </c>
    </row>
    <row r="708" s="14" customFormat="1">
      <c r="A708" s="14"/>
      <c r="B708" s="236"/>
      <c r="C708" s="237"/>
      <c r="D708" s="221" t="s">
        <v>166</v>
      </c>
      <c r="E708" s="238" t="s">
        <v>32</v>
      </c>
      <c r="F708" s="239" t="s">
        <v>1011</v>
      </c>
      <c r="G708" s="237"/>
      <c r="H708" s="240">
        <v>3</v>
      </c>
      <c r="I708" s="241"/>
      <c r="J708" s="237"/>
      <c r="K708" s="237"/>
      <c r="L708" s="242"/>
      <c r="M708" s="243"/>
      <c r="N708" s="244"/>
      <c r="O708" s="244"/>
      <c r="P708" s="244"/>
      <c r="Q708" s="244"/>
      <c r="R708" s="244"/>
      <c r="S708" s="244"/>
      <c r="T708" s="245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6" t="s">
        <v>166</v>
      </c>
      <c r="AU708" s="246" t="s">
        <v>88</v>
      </c>
      <c r="AV708" s="14" t="s">
        <v>88</v>
      </c>
      <c r="AW708" s="14" t="s">
        <v>39</v>
      </c>
      <c r="AX708" s="14" t="s">
        <v>86</v>
      </c>
      <c r="AY708" s="246" t="s">
        <v>156</v>
      </c>
    </row>
    <row r="709" s="2" customFormat="1" ht="21.75" customHeight="1">
      <c r="A709" s="42"/>
      <c r="B709" s="43"/>
      <c r="C709" s="269" t="s">
        <v>1012</v>
      </c>
      <c r="D709" s="269" t="s">
        <v>517</v>
      </c>
      <c r="E709" s="270" t="s">
        <v>1013</v>
      </c>
      <c r="F709" s="271" t="s">
        <v>1014</v>
      </c>
      <c r="G709" s="272" t="s">
        <v>306</v>
      </c>
      <c r="H709" s="273">
        <v>2</v>
      </c>
      <c r="I709" s="274"/>
      <c r="J709" s="275">
        <f>ROUND(I709*H709,2)</f>
        <v>0</v>
      </c>
      <c r="K709" s="271" t="s">
        <v>32</v>
      </c>
      <c r="L709" s="276"/>
      <c r="M709" s="277" t="s">
        <v>32</v>
      </c>
      <c r="N709" s="278" t="s">
        <v>49</v>
      </c>
      <c r="O709" s="88"/>
      <c r="P709" s="217">
        <f>O709*H709</f>
        <v>0</v>
      </c>
      <c r="Q709" s="217">
        <v>0.050000000000000003</v>
      </c>
      <c r="R709" s="217">
        <f>Q709*H709</f>
        <v>0.10000000000000001</v>
      </c>
      <c r="S709" s="217">
        <v>0</v>
      </c>
      <c r="T709" s="218">
        <f>S709*H709</f>
        <v>0</v>
      </c>
      <c r="U709" s="42"/>
      <c r="V709" s="42"/>
      <c r="W709" s="42"/>
      <c r="X709" s="42"/>
      <c r="Y709" s="42"/>
      <c r="Z709" s="42"/>
      <c r="AA709" s="42"/>
      <c r="AB709" s="42"/>
      <c r="AC709" s="42"/>
      <c r="AD709" s="42"/>
      <c r="AE709" s="42"/>
      <c r="AR709" s="219" t="s">
        <v>207</v>
      </c>
      <c r="AT709" s="219" t="s">
        <v>517</v>
      </c>
      <c r="AU709" s="219" t="s">
        <v>88</v>
      </c>
      <c r="AY709" s="20" t="s">
        <v>156</v>
      </c>
      <c r="BE709" s="220">
        <f>IF(N709="základní",J709,0)</f>
        <v>0</v>
      </c>
      <c r="BF709" s="220">
        <f>IF(N709="snížená",J709,0)</f>
        <v>0</v>
      </c>
      <c r="BG709" s="220">
        <f>IF(N709="zákl. přenesená",J709,0)</f>
        <v>0</v>
      </c>
      <c r="BH709" s="220">
        <f>IF(N709="sníž. přenesená",J709,0)</f>
        <v>0</v>
      </c>
      <c r="BI709" s="220">
        <f>IF(N709="nulová",J709,0)</f>
        <v>0</v>
      </c>
      <c r="BJ709" s="20" t="s">
        <v>86</v>
      </c>
      <c r="BK709" s="220">
        <f>ROUND(I709*H709,2)</f>
        <v>0</v>
      </c>
      <c r="BL709" s="20" t="s">
        <v>162</v>
      </c>
      <c r="BM709" s="219" t="s">
        <v>1015</v>
      </c>
    </row>
    <row r="710" s="2" customFormat="1">
      <c r="A710" s="42"/>
      <c r="B710" s="43"/>
      <c r="C710" s="44"/>
      <c r="D710" s="221" t="s">
        <v>164</v>
      </c>
      <c r="E710" s="44"/>
      <c r="F710" s="222" t="s">
        <v>1014</v>
      </c>
      <c r="G710" s="44"/>
      <c r="H710" s="44"/>
      <c r="I710" s="223"/>
      <c r="J710" s="44"/>
      <c r="K710" s="44"/>
      <c r="L710" s="48"/>
      <c r="M710" s="224"/>
      <c r="N710" s="225"/>
      <c r="O710" s="88"/>
      <c r="P710" s="88"/>
      <c r="Q710" s="88"/>
      <c r="R710" s="88"/>
      <c r="S710" s="88"/>
      <c r="T710" s="89"/>
      <c r="U710" s="42"/>
      <c r="V710" s="42"/>
      <c r="W710" s="42"/>
      <c r="X710" s="42"/>
      <c r="Y710" s="42"/>
      <c r="Z710" s="42"/>
      <c r="AA710" s="42"/>
      <c r="AB710" s="42"/>
      <c r="AC710" s="42"/>
      <c r="AD710" s="42"/>
      <c r="AE710" s="42"/>
      <c r="AT710" s="20" t="s">
        <v>164</v>
      </c>
      <c r="AU710" s="20" t="s">
        <v>88</v>
      </c>
    </row>
    <row r="711" s="2" customFormat="1" ht="21.75" customHeight="1">
      <c r="A711" s="42"/>
      <c r="B711" s="43"/>
      <c r="C711" s="269" t="s">
        <v>1016</v>
      </c>
      <c r="D711" s="269" t="s">
        <v>517</v>
      </c>
      <c r="E711" s="270" t="s">
        <v>1017</v>
      </c>
      <c r="F711" s="271" t="s">
        <v>1018</v>
      </c>
      <c r="G711" s="272" t="s">
        <v>306</v>
      </c>
      <c r="H711" s="273">
        <v>1</v>
      </c>
      <c r="I711" s="274"/>
      <c r="J711" s="275">
        <f>ROUND(I711*H711,2)</f>
        <v>0</v>
      </c>
      <c r="K711" s="271" t="s">
        <v>32</v>
      </c>
      <c r="L711" s="276"/>
      <c r="M711" s="277" t="s">
        <v>32</v>
      </c>
      <c r="N711" s="278" t="s">
        <v>49</v>
      </c>
      <c r="O711" s="88"/>
      <c r="P711" s="217">
        <f>O711*H711</f>
        <v>0</v>
      </c>
      <c r="Q711" s="217">
        <v>0.050000000000000003</v>
      </c>
      <c r="R711" s="217">
        <f>Q711*H711</f>
        <v>0.050000000000000003</v>
      </c>
      <c r="S711" s="217">
        <v>0</v>
      </c>
      <c r="T711" s="218">
        <f>S711*H711</f>
        <v>0</v>
      </c>
      <c r="U711" s="42"/>
      <c r="V711" s="42"/>
      <c r="W711" s="42"/>
      <c r="X711" s="42"/>
      <c r="Y711" s="42"/>
      <c r="Z711" s="42"/>
      <c r="AA711" s="42"/>
      <c r="AB711" s="42"/>
      <c r="AC711" s="42"/>
      <c r="AD711" s="42"/>
      <c r="AE711" s="42"/>
      <c r="AR711" s="219" t="s">
        <v>207</v>
      </c>
      <c r="AT711" s="219" t="s">
        <v>517</v>
      </c>
      <c r="AU711" s="219" t="s">
        <v>88</v>
      </c>
      <c r="AY711" s="20" t="s">
        <v>156</v>
      </c>
      <c r="BE711" s="220">
        <f>IF(N711="základní",J711,0)</f>
        <v>0</v>
      </c>
      <c r="BF711" s="220">
        <f>IF(N711="snížená",J711,0)</f>
        <v>0</v>
      </c>
      <c r="BG711" s="220">
        <f>IF(N711="zákl. přenesená",J711,0)</f>
        <v>0</v>
      </c>
      <c r="BH711" s="220">
        <f>IF(N711="sníž. přenesená",J711,0)</f>
        <v>0</v>
      </c>
      <c r="BI711" s="220">
        <f>IF(N711="nulová",J711,0)</f>
        <v>0</v>
      </c>
      <c r="BJ711" s="20" t="s">
        <v>86</v>
      </c>
      <c r="BK711" s="220">
        <f>ROUND(I711*H711,2)</f>
        <v>0</v>
      </c>
      <c r="BL711" s="20" t="s">
        <v>162</v>
      </c>
      <c r="BM711" s="219" t="s">
        <v>1019</v>
      </c>
    </row>
    <row r="712" s="2" customFormat="1">
      <c r="A712" s="42"/>
      <c r="B712" s="43"/>
      <c r="C712" s="44"/>
      <c r="D712" s="221" t="s">
        <v>164</v>
      </c>
      <c r="E712" s="44"/>
      <c r="F712" s="222" t="s">
        <v>1018</v>
      </c>
      <c r="G712" s="44"/>
      <c r="H712" s="44"/>
      <c r="I712" s="223"/>
      <c r="J712" s="44"/>
      <c r="K712" s="44"/>
      <c r="L712" s="48"/>
      <c r="M712" s="224"/>
      <c r="N712" s="225"/>
      <c r="O712" s="88"/>
      <c r="P712" s="88"/>
      <c r="Q712" s="88"/>
      <c r="R712" s="88"/>
      <c r="S712" s="88"/>
      <c r="T712" s="89"/>
      <c r="U712" s="42"/>
      <c r="V712" s="42"/>
      <c r="W712" s="42"/>
      <c r="X712" s="42"/>
      <c r="Y712" s="42"/>
      <c r="Z712" s="42"/>
      <c r="AA712" s="42"/>
      <c r="AB712" s="42"/>
      <c r="AC712" s="42"/>
      <c r="AD712" s="42"/>
      <c r="AE712" s="42"/>
      <c r="AT712" s="20" t="s">
        <v>164</v>
      </c>
      <c r="AU712" s="20" t="s">
        <v>88</v>
      </c>
    </row>
    <row r="713" s="2" customFormat="1" ht="16.5" customHeight="1">
      <c r="A713" s="42"/>
      <c r="B713" s="43"/>
      <c r="C713" s="208" t="s">
        <v>1020</v>
      </c>
      <c r="D713" s="208" t="s">
        <v>158</v>
      </c>
      <c r="E713" s="209" t="s">
        <v>1021</v>
      </c>
      <c r="F713" s="210" t="s">
        <v>1022</v>
      </c>
      <c r="G713" s="211" t="s">
        <v>306</v>
      </c>
      <c r="H713" s="212">
        <v>1</v>
      </c>
      <c r="I713" s="213"/>
      <c r="J713" s="214">
        <f>ROUND(I713*H713,2)</f>
        <v>0</v>
      </c>
      <c r="K713" s="210" t="s">
        <v>32</v>
      </c>
      <c r="L713" s="48"/>
      <c r="M713" s="215" t="s">
        <v>32</v>
      </c>
      <c r="N713" s="216" t="s">
        <v>49</v>
      </c>
      <c r="O713" s="88"/>
      <c r="P713" s="217">
        <f>O713*H713</f>
        <v>0</v>
      </c>
      <c r="Q713" s="217">
        <v>0</v>
      </c>
      <c r="R713" s="217">
        <f>Q713*H713</f>
        <v>0</v>
      </c>
      <c r="S713" s="217">
        <v>0</v>
      </c>
      <c r="T713" s="218">
        <f>S713*H713</f>
        <v>0</v>
      </c>
      <c r="U713" s="42"/>
      <c r="V713" s="42"/>
      <c r="W713" s="42"/>
      <c r="X713" s="42"/>
      <c r="Y713" s="42"/>
      <c r="Z713" s="42"/>
      <c r="AA713" s="42"/>
      <c r="AB713" s="42"/>
      <c r="AC713" s="42"/>
      <c r="AD713" s="42"/>
      <c r="AE713" s="42"/>
      <c r="AR713" s="219" t="s">
        <v>274</v>
      </c>
      <c r="AT713" s="219" t="s">
        <v>158</v>
      </c>
      <c r="AU713" s="219" t="s">
        <v>88</v>
      </c>
      <c r="AY713" s="20" t="s">
        <v>156</v>
      </c>
      <c r="BE713" s="220">
        <f>IF(N713="základní",J713,0)</f>
        <v>0</v>
      </c>
      <c r="BF713" s="220">
        <f>IF(N713="snížená",J713,0)</f>
        <v>0</v>
      </c>
      <c r="BG713" s="220">
        <f>IF(N713="zákl. přenesená",J713,0)</f>
        <v>0</v>
      </c>
      <c r="BH713" s="220">
        <f>IF(N713="sníž. přenesená",J713,0)</f>
        <v>0</v>
      </c>
      <c r="BI713" s="220">
        <f>IF(N713="nulová",J713,0)</f>
        <v>0</v>
      </c>
      <c r="BJ713" s="20" t="s">
        <v>86</v>
      </c>
      <c r="BK713" s="220">
        <f>ROUND(I713*H713,2)</f>
        <v>0</v>
      </c>
      <c r="BL713" s="20" t="s">
        <v>274</v>
      </c>
      <c r="BM713" s="219" t="s">
        <v>1023</v>
      </c>
    </row>
    <row r="714" s="2" customFormat="1">
      <c r="A714" s="42"/>
      <c r="B714" s="43"/>
      <c r="C714" s="44"/>
      <c r="D714" s="221" t="s">
        <v>164</v>
      </c>
      <c r="E714" s="44"/>
      <c r="F714" s="222" t="s">
        <v>1024</v>
      </c>
      <c r="G714" s="44"/>
      <c r="H714" s="44"/>
      <c r="I714" s="223"/>
      <c r="J714" s="44"/>
      <c r="K714" s="44"/>
      <c r="L714" s="48"/>
      <c r="M714" s="224"/>
      <c r="N714" s="225"/>
      <c r="O714" s="88"/>
      <c r="P714" s="88"/>
      <c r="Q714" s="88"/>
      <c r="R714" s="88"/>
      <c r="S714" s="88"/>
      <c r="T714" s="89"/>
      <c r="U714" s="42"/>
      <c r="V714" s="42"/>
      <c r="W714" s="42"/>
      <c r="X714" s="42"/>
      <c r="Y714" s="42"/>
      <c r="Z714" s="42"/>
      <c r="AA714" s="42"/>
      <c r="AB714" s="42"/>
      <c r="AC714" s="42"/>
      <c r="AD714" s="42"/>
      <c r="AE714" s="42"/>
      <c r="AT714" s="20" t="s">
        <v>164</v>
      </c>
      <c r="AU714" s="20" t="s">
        <v>88</v>
      </c>
    </row>
    <row r="715" s="2" customFormat="1" ht="21.75" customHeight="1">
      <c r="A715" s="42"/>
      <c r="B715" s="43"/>
      <c r="C715" s="269" t="s">
        <v>1025</v>
      </c>
      <c r="D715" s="269" t="s">
        <v>517</v>
      </c>
      <c r="E715" s="270" t="s">
        <v>1026</v>
      </c>
      <c r="F715" s="271" t="s">
        <v>1018</v>
      </c>
      <c r="G715" s="272" t="s">
        <v>306</v>
      </c>
      <c r="H715" s="273">
        <v>1</v>
      </c>
      <c r="I715" s="274"/>
      <c r="J715" s="275">
        <f>ROUND(I715*H715,2)</f>
        <v>0</v>
      </c>
      <c r="K715" s="271" t="s">
        <v>32</v>
      </c>
      <c r="L715" s="276"/>
      <c r="M715" s="277" t="s">
        <v>32</v>
      </c>
      <c r="N715" s="278" t="s">
        <v>49</v>
      </c>
      <c r="O715" s="88"/>
      <c r="P715" s="217">
        <f>O715*H715</f>
        <v>0</v>
      </c>
      <c r="Q715" s="217">
        <v>0.050000000000000003</v>
      </c>
      <c r="R715" s="217">
        <f>Q715*H715</f>
        <v>0.050000000000000003</v>
      </c>
      <c r="S715" s="217">
        <v>0</v>
      </c>
      <c r="T715" s="218">
        <f>S715*H715</f>
        <v>0</v>
      </c>
      <c r="U715" s="42"/>
      <c r="V715" s="42"/>
      <c r="W715" s="42"/>
      <c r="X715" s="42"/>
      <c r="Y715" s="42"/>
      <c r="Z715" s="42"/>
      <c r="AA715" s="42"/>
      <c r="AB715" s="42"/>
      <c r="AC715" s="42"/>
      <c r="AD715" s="42"/>
      <c r="AE715" s="42"/>
      <c r="AR715" s="219" t="s">
        <v>207</v>
      </c>
      <c r="AT715" s="219" t="s">
        <v>517</v>
      </c>
      <c r="AU715" s="219" t="s">
        <v>88</v>
      </c>
      <c r="AY715" s="20" t="s">
        <v>156</v>
      </c>
      <c r="BE715" s="220">
        <f>IF(N715="základní",J715,0)</f>
        <v>0</v>
      </c>
      <c r="BF715" s="220">
        <f>IF(N715="snížená",J715,0)</f>
        <v>0</v>
      </c>
      <c r="BG715" s="220">
        <f>IF(N715="zákl. přenesená",J715,0)</f>
        <v>0</v>
      </c>
      <c r="BH715" s="220">
        <f>IF(N715="sníž. přenesená",J715,0)</f>
        <v>0</v>
      </c>
      <c r="BI715" s="220">
        <f>IF(N715="nulová",J715,0)</f>
        <v>0</v>
      </c>
      <c r="BJ715" s="20" t="s">
        <v>86</v>
      </c>
      <c r="BK715" s="220">
        <f>ROUND(I715*H715,2)</f>
        <v>0</v>
      </c>
      <c r="BL715" s="20" t="s">
        <v>162</v>
      </c>
      <c r="BM715" s="219" t="s">
        <v>1027</v>
      </c>
    </row>
    <row r="716" s="2" customFormat="1">
      <c r="A716" s="42"/>
      <c r="B716" s="43"/>
      <c r="C716" s="44"/>
      <c r="D716" s="221" t="s">
        <v>164</v>
      </c>
      <c r="E716" s="44"/>
      <c r="F716" s="222" t="s">
        <v>1028</v>
      </c>
      <c r="G716" s="44"/>
      <c r="H716" s="44"/>
      <c r="I716" s="223"/>
      <c r="J716" s="44"/>
      <c r="K716" s="44"/>
      <c r="L716" s="48"/>
      <c r="M716" s="224"/>
      <c r="N716" s="225"/>
      <c r="O716" s="88"/>
      <c r="P716" s="88"/>
      <c r="Q716" s="88"/>
      <c r="R716" s="88"/>
      <c r="S716" s="88"/>
      <c r="T716" s="89"/>
      <c r="U716" s="42"/>
      <c r="V716" s="42"/>
      <c r="W716" s="42"/>
      <c r="X716" s="42"/>
      <c r="Y716" s="42"/>
      <c r="Z716" s="42"/>
      <c r="AA716" s="42"/>
      <c r="AB716" s="42"/>
      <c r="AC716" s="42"/>
      <c r="AD716" s="42"/>
      <c r="AE716" s="42"/>
      <c r="AT716" s="20" t="s">
        <v>164</v>
      </c>
      <c r="AU716" s="20" t="s">
        <v>88</v>
      </c>
    </row>
    <row r="717" s="2" customFormat="1" ht="16.5" customHeight="1">
      <c r="A717" s="42"/>
      <c r="B717" s="43"/>
      <c r="C717" s="208" t="s">
        <v>1029</v>
      </c>
      <c r="D717" s="208" t="s">
        <v>158</v>
      </c>
      <c r="E717" s="209" t="s">
        <v>1030</v>
      </c>
      <c r="F717" s="210" t="s">
        <v>1031</v>
      </c>
      <c r="G717" s="211" t="s">
        <v>306</v>
      </c>
      <c r="H717" s="212">
        <v>1</v>
      </c>
      <c r="I717" s="213"/>
      <c r="J717" s="214">
        <f>ROUND(I717*H717,2)</f>
        <v>0</v>
      </c>
      <c r="K717" s="210" t="s">
        <v>32</v>
      </c>
      <c r="L717" s="48"/>
      <c r="M717" s="215" t="s">
        <v>32</v>
      </c>
      <c r="N717" s="216" t="s">
        <v>49</v>
      </c>
      <c r="O717" s="88"/>
      <c r="P717" s="217">
        <f>O717*H717</f>
        <v>0</v>
      </c>
      <c r="Q717" s="217">
        <v>0</v>
      </c>
      <c r="R717" s="217">
        <f>Q717*H717</f>
        <v>0</v>
      </c>
      <c r="S717" s="217">
        <v>0</v>
      </c>
      <c r="T717" s="218">
        <f>S717*H717</f>
        <v>0</v>
      </c>
      <c r="U717" s="42"/>
      <c r="V717" s="42"/>
      <c r="W717" s="42"/>
      <c r="X717" s="42"/>
      <c r="Y717" s="42"/>
      <c r="Z717" s="42"/>
      <c r="AA717" s="42"/>
      <c r="AB717" s="42"/>
      <c r="AC717" s="42"/>
      <c r="AD717" s="42"/>
      <c r="AE717" s="42"/>
      <c r="AR717" s="219" t="s">
        <v>274</v>
      </c>
      <c r="AT717" s="219" t="s">
        <v>158</v>
      </c>
      <c r="AU717" s="219" t="s">
        <v>88</v>
      </c>
      <c r="AY717" s="20" t="s">
        <v>156</v>
      </c>
      <c r="BE717" s="220">
        <f>IF(N717="základní",J717,0)</f>
        <v>0</v>
      </c>
      <c r="BF717" s="220">
        <f>IF(N717="snížená",J717,0)</f>
        <v>0</v>
      </c>
      <c r="BG717" s="220">
        <f>IF(N717="zákl. přenesená",J717,0)</f>
        <v>0</v>
      </c>
      <c r="BH717" s="220">
        <f>IF(N717="sníž. přenesená",J717,0)</f>
        <v>0</v>
      </c>
      <c r="BI717" s="220">
        <f>IF(N717="nulová",J717,0)</f>
        <v>0</v>
      </c>
      <c r="BJ717" s="20" t="s">
        <v>86</v>
      </c>
      <c r="BK717" s="220">
        <f>ROUND(I717*H717,2)</f>
        <v>0</v>
      </c>
      <c r="BL717" s="20" t="s">
        <v>274</v>
      </c>
      <c r="BM717" s="219" t="s">
        <v>1032</v>
      </c>
    </row>
    <row r="718" s="2" customFormat="1">
      <c r="A718" s="42"/>
      <c r="B718" s="43"/>
      <c r="C718" s="44"/>
      <c r="D718" s="221" t="s">
        <v>164</v>
      </c>
      <c r="E718" s="44"/>
      <c r="F718" s="222" t="s">
        <v>1033</v>
      </c>
      <c r="G718" s="44"/>
      <c r="H718" s="44"/>
      <c r="I718" s="223"/>
      <c r="J718" s="44"/>
      <c r="K718" s="44"/>
      <c r="L718" s="48"/>
      <c r="M718" s="224"/>
      <c r="N718" s="225"/>
      <c r="O718" s="88"/>
      <c r="P718" s="88"/>
      <c r="Q718" s="88"/>
      <c r="R718" s="88"/>
      <c r="S718" s="88"/>
      <c r="T718" s="89"/>
      <c r="U718" s="42"/>
      <c r="V718" s="42"/>
      <c r="W718" s="42"/>
      <c r="X718" s="42"/>
      <c r="Y718" s="42"/>
      <c r="Z718" s="42"/>
      <c r="AA718" s="42"/>
      <c r="AB718" s="42"/>
      <c r="AC718" s="42"/>
      <c r="AD718" s="42"/>
      <c r="AE718" s="42"/>
      <c r="AT718" s="20" t="s">
        <v>164</v>
      </c>
      <c r="AU718" s="20" t="s">
        <v>88</v>
      </c>
    </row>
    <row r="719" s="2" customFormat="1" ht="24.15" customHeight="1">
      <c r="A719" s="42"/>
      <c r="B719" s="43"/>
      <c r="C719" s="269" t="s">
        <v>1034</v>
      </c>
      <c r="D719" s="269" t="s">
        <v>517</v>
      </c>
      <c r="E719" s="270" t="s">
        <v>1035</v>
      </c>
      <c r="F719" s="271" t="s">
        <v>1036</v>
      </c>
      <c r="G719" s="272" t="s">
        <v>306</v>
      </c>
      <c r="H719" s="273">
        <v>1</v>
      </c>
      <c r="I719" s="274"/>
      <c r="J719" s="275">
        <f>ROUND(I719*H719,2)</f>
        <v>0</v>
      </c>
      <c r="K719" s="271" t="s">
        <v>32</v>
      </c>
      <c r="L719" s="276"/>
      <c r="M719" s="277" t="s">
        <v>32</v>
      </c>
      <c r="N719" s="278" t="s">
        <v>49</v>
      </c>
      <c r="O719" s="88"/>
      <c r="P719" s="217">
        <f>O719*H719</f>
        <v>0</v>
      </c>
      <c r="Q719" s="217">
        <v>0.050000000000000003</v>
      </c>
      <c r="R719" s="217">
        <f>Q719*H719</f>
        <v>0.050000000000000003</v>
      </c>
      <c r="S719" s="217">
        <v>0</v>
      </c>
      <c r="T719" s="218">
        <f>S719*H719</f>
        <v>0</v>
      </c>
      <c r="U719" s="42"/>
      <c r="V719" s="42"/>
      <c r="W719" s="42"/>
      <c r="X719" s="42"/>
      <c r="Y719" s="42"/>
      <c r="Z719" s="42"/>
      <c r="AA719" s="42"/>
      <c r="AB719" s="42"/>
      <c r="AC719" s="42"/>
      <c r="AD719" s="42"/>
      <c r="AE719" s="42"/>
      <c r="AR719" s="219" t="s">
        <v>207</v>
      </c>
      <c r="AT719" s="219" t="s">
        <v>517</v>
      </c>
      <c r="AU719" s="219" t="s">
        <v>88</v>
      </c>
      <c r="AY719" s="20" t="s">
        <v>156</v>
      </c>
      <c r="BE719" s="220">
        <f>IF(N719="základní",J719,0)</f>
        <v>0</v>
      </c>
      <c r="BF719" s="220">
        <f>IF(N719="snížená",J719,0)</f>
        <v>0</v>
      </c>
      <c r="BG719" s="220">
        <f>IF(N719="zákl. přenesená",J719,0)</f>
        <v>0</v>
      </c>
      <c r="BH719" s="220">
        <f>IF(N719="sníž. přenesená",J719,0)</f>
        <v>0</v>
      </c>
      <c r="BI719" s="220">
        <f>IF(N719="nulová",J719,0)</f>
        <v>0</v>
      </c>
      <c r="BJ719" s="20" t="s">
        <v>86</v>
      </c>
      <c r="BK719" s="220">
        <f>ROUND(I719*H719,2)</f>
        <v>0</v>
      </c>
      <c r="BL719" s="20" t="s">
        <v>162</v>
      </c>
      <c r="BM719" s="219" t="s">
        <v>1037</v>
      </c>
    </row>
    <row r="720" s="2" customFormat="1">
      <c r="A720" s="42"/>
      <c r="B720" s="43"/>
      <c r="C720" s="44"/>
      <c r="D720" s="221" t="s">
        <v>164</v>
      </c>
      <c r="E720" s="44"/>
      <c r="F720" s="222" t="s">
        <v>1036</v>
      </c>
      <c r="G720" s="44"/>
      <c r="H720" s="44"/>
      <c r="I720" s="223"/>
      <c r="J720" s="44"/>
      <c r="K720" s="44"/>
      <c r="L720" s="48"/>
      <c r="M720" s="224"/>
      <c r="N720" s="225"/>
      <c r="O720" s="88"/>
      <c r="P720" s="88"/>
      <c r="Q720" s="88"/>
      <c r="R720" s="88"/>
      <c r="S720" s="88"/>
      <c r="T720" s="89"/>
      <c r="U720" s="42"/>
      <c r="V720" s="42"/>
      <c r="W720" s="42"/>
      <c r="X720" s="42"/>
      <c r="Y720" s="42"/>
      <c r="Z720" s="42"/>
      <c r="AA720" s="42"/>
      <c r="AB720" s="42"/>
      <c r="AC720" s="42"/>
      <c r="AD720" s="42"/>
      <c r="AE720" s="42"/>
      <c r="AT720" s="20" t="s">
        <v>164</v>
      </c>
      <c r="AU720" s="20" t="s">
        <v>88</v>
      </c>
    </row>
    <row r="721" s="2" customFormat="1" ht="16.5" customHeight="1">
      <c r="A721" s="42"/>
      <c r="B721" s="43"/>
      <c r="C721" s="208" t="s">
        <v>1038</v>
      </c>
      <c r="D721" s="208" t="s">
        <v>158</v>
      </c>
      <c r="E721" s="209" t="s">
        <v>1039</v>
      </c>
      <c r="F721" s="210" t="s">
        <v>1040</v>
      </c>
      <c r="G721" s="211" t="s">
        <v>306</v>
      </c>
      <c r="H721" s="212">
        <v>1</v>
      </c>
      <c r="I721" s="213"/>
      <c r="J721" s="214">
        <f>ROUND(I721*H721,2)</f>
        <v>0</v>
      </c>
      <c r="K721" s="210" t="s">
        <v>32</v>
      </c>
      <c r="L721" s="48"/>
      <c r="M721" s="215" t="s">
        <v>32</v>
      </c>
      <c r="N721" s="216" t="s">
        <v>49</v>
      </c>
      <c r="O721" s="88"/>
      <c r="P721" s="217">
        <f>O721*H721</f>
        <v>0</v>
      </c>
      <c r="Q721" s="217">
        <v>0.00092000000000000003</v>
      </c>
      <c r="R721" s="217">
        <f>Q721*H721</f>
        <v>0.00092000000000000003</v>
      </c>
      <c r="S721" s="217">
        <v>0</v>
      </c>
      <c r="T721" s="218">
        <f>S721*H721</f>
        <v>0</v>
      </c>
      <c r="U721" s="42"/>
      <c r="V721" s="42"/>
      <c r="W721" s="42"/>
      <c r="X721" s="42"/>
      <c r="Y721" s="42"/>
      <c r="Z721" s="42"/>
      <c r="AA721" s="42"/>
      <c r="AB721" s="42"/>
      <c r="AC721" s="42"/>
      <c r="AD721" s="42"/>
      <c r="AE721" s="42"/>
      <c r="AR721" s="219" t="s">
        <v>274</v>
      </c>
      <c r="AT721" s="219" t="s">
        <v>158</v>
      </c>
      <c r="AU721" s="219" t="s">
        <v>88</v>
      </c>
      <c r="AY721" s="20" t="s">
        <v>156</v>
      </c>
      <c r="BE721" s="220">
        <f>IF(N721="základní",J721,0)</f>
        <v>0</v>
      </c>
      <c r="BF721" s="220">
        <f>IF(N721="snížená",J721,0)</f>
        <v>0</v>
      </c>
      <c r="BG721" s="220">
        <f>IF(N721="zákl. přenesená",J721,0)</f>
        <v>0</v>
      </c>
      <c r="BH721" s="220">
        <f>IF(N721="sníž. přenesená",J721,0)</f>
        <v>0</v>
      </c>
      <c r="BI721" s="220">
        <f>IF(N721="nulová",J721,0)</f>
        <v>0</v>
      </c>
      <c r="BJ721" s="20" t="s">
        <v>86</v>
      </c>
      <c r="BK721" s="220">
        <f>ROUND(I721*H721,2)</f>
        <v>0</v>
      </c>
      <c r="BL721" s="20" t="s">
        <v>274</v>
      </c>
      <c r="BM721" s="219" t="s">
        <v>1041</v>
      </c>
    </row>
    <row r="722" s="2" customFormat="1">
      <c r="A722" s="42"/>
      <c r="B722" s="43"/>
      <c r="C722" s="44"/>
      <c r="D722" s="221" t="s">
        <v>164</v>
      </c>
      <c r="E722" s="44"/>
      <c r="F722" s="222" t="s">
        <v>1042</v>
      </c>
      <c r="G722" s="44"/>
      <c r="H722" s="44"/>
      <c r="I722" s="223"/>
      <c r="J722" s="44"/>
      <c r="K722" s="44"/>
      <c r="L722" s="48"/>
      <c r="M722" s="224"/>
      <c r="N722" s="225"/>
      <c r="O722" s="88"/>
      <c r="P722" s="88"/>
      <c r="Q722" s="88"/>
      <c r="R722" s="88"/>
      <c r="S722" s="88"/>
      <c r="T722" s="89"/>
      <c r="U722" s="42"/>
      <c r="V722" s="42"/>
      <c r="W722" s="42"/>
      <c r="X722" s="42"/>
      <c r="Y722" s="42"/>
      <c r="Z722" s="42"/>
      <c r="AA722" s="42"/>
      <c r="AB722" s="42"/>
      <c r="AC722" s="42"/>
      <c r="AD722" s="42"/>
      <c r="AE722" s="42"/>
      <c r="AT722" s="20" t="s">
        <v>164</v>
      </c>
      <c r="AU722" s="20" t="s">
        <v>88</v>
      </c>
    </row>
    <row r="723" s="2" customFormat="1" ht="21.75" customHeight="1">
      <c r="A723" s="42"/>
      <c r="B723" s="43"/>
      <c r="C723" s="269" t="s">
        <v>1043</v>
      </c>
      <c r="D723" s="269" t="s">
        <v>517</v>
      </c>
      <c r="E723" s="270" t="s">
        <v>1044</v>
      </c>
      <c r="F723" s="271" t="s">
        <v>1045</v>
      </c>
      <c r="G723" s="272" t="s">
        <v>306</v>
      </c>
      <c r="H723" s="273">
        <v>1</v>
      </c>
      <c r="I723" s="274"/>
      <c r="J723" s="275">
        <f>ROUND(I723*H723,2)</f>
        <v>0</v>
      </c>
      <c r="K723" s="271" t="s">
        <v>32</v>
      </c>
      <c r="L723" s="276"/>
      <c r="M723" s="277" t="s">
        <v>32</v>
      </c>
      <c r="N723" s="278" t="s">
        <v>49</v>
      </c>
      <c r="O723" s="88"/>
      <c r="P723" s="217">
        <f>O723*H723</f>
        <v>0</v>
      </c>
      <c r="Q723" s="217">
        <v>0.050000000000000003</v>
      </c>
      <c r="R723" s="217">
        <f>Q723*H723</f>
        <v>0.050000000000000003</v>
      </c>
      <c r="S723" s="217">
        <v>0</v>
      </c>
      <c r="T723" s="218">
        <f>S723*H723</f>
        <v>0</v>
      </c>
      <c r="U723" s="42"/>
      <c r="V723" s="42"/>
      <c r="W723" s="42"/>
      <c r="X723" s="42"/>
      <c r="Y723" s="42"/>
      <c r="Z723" s="42"/>
      <c r="AA723" s="42"/>
      <c r="AB723" s="42"/>
      <c r="AC723" s="42"/>
      <c r="AD723" s="42"/>
      <c r="AE723" s="42"/>
      <c r="AR723" s="219" t="s">
        <v>207</v>
      </c>
      <c r="AT723" s="219" t="s">
        <v>517</v>
      </c>
      <c r="AU723" s="219" t="s">
        <v>88</v>
      </c>
      <c r="AY723" s="20" t="s">
        <v>156</v>
      </c>
      <c r="BE723" s="220">
        <f>IF(N723="základní",J723,0)</f>
        <v>0</v>
      </c>
      <c r="BF723" s="220">
        <f>IF(N723="snížená",J723,0)</f>
        <v>0</v>
      </c>
      <c r="BG723" s="220">
        <f>IF(N723="zákl. přenesená",J723,0)</f>
        <v>0</v>
      </c>
      <c r="BH723" s="220">
        <f>IF(N723="sníž. přenesená",J723,0)</f>
        <v>0</v>
      </c>
      <c r="BI723" s="220">
        <f>IF(N723="nulová",J723,0)</f>
        <v>0</v>
      </c>
      <c r="BJ723" s="20" t="s">
        <v>86</v>
      </c>
      <c r="BK723" s="220">
        <f>ROUND(I723*H723,2)</f>
        <v>0</v>
      </c>
      <c r="BL723" s="20" t="s">
        <v>162</v>
      </c>
      <c r="BM723" s="219" t="s">
        <v>1046</v>
      </c>
    </row>
    <row r="724" s="2" customFormat="1">
      <c r="A724" s="42"/>
      <c r="B724" s="43"/>
      <c r="C724" s="44"/>
      <c r="D724" s="221" t="s">
        <v>164</v>
      </c>
      <c r="E724" s="44"/>
      <c r="F724" s="222" t="s">
        <v>1045</v>
      </c>
      <c r="G724" s="44"/>
      <c r="H724" s="44"/>
      <c r="I724" s="223"/>
      <c r="J724" s="44"/>
      <c r="K724" s="44"/>
      <c r="L724" s="48"/>
      <c r="M724" s="224"/>
      <c r="N724" s="225"/>
      <c r="O724" s="88"/>
      <c r="P724" s="88"/>
      <c r="Q724" s="88"/>
      <c r="R724" s="88"/>
      <c r="S724" s="88"/>
      <c r="T724" s="89"/>
      <c r="U724" s="42"/>
      <c r="V724" s="42"/>
      <c r="W724" s="42"/>
      <c r="X724" s="42"/>
      <c r="Y724" s="42"/>
      <c r="Z724" s="42"/>
      <c r="AA724" s="42"/>
      <c r="AB724" s="42"/>
      <c r="AC724" s="42"/>
      <c r="AD724" s="42"/>
      <c r="AE724" s="42"/>
      <c r="AT724" s="20" t="s">
        <v>164</v>
      </c>
      <c r="AU724" s="20" t="s">
        <v>88</v>
      </c>
    </row>
    <row r="725" s="2" customFormat="1" ht="16.5" customHeight="1">
      <c r="A725" s="42"/>
      <c r="B725" s="43"/>
      <c r="C725" s="208" t="s">
        <v>1047</v>
      </c>
      <c r="D725" s="208" t="s">
        <v>158</v>
      </c>
      <c r="E725" s="209" t="s">
        <v>1048</v>
      </c>
      <c r="F725" s="210" t="s">
        <v>1049</v>
      </c>
      <c r="G725" s="211" t="s">
        <v>306</v>
      </c>
      <c r="H725" s="212">
        <v>1</v>
      </c>
      <c r="I725" s="213"/>
      <c r="J725" s="214">
        <f>ROUND(I725*H725,2)</f>
        <v>0</v>
      </c>
      <c r="K725" s="210" t="s">
        <v>32</v>
      </c>
      <c r="L725" s="48"/>
      <c r="M725" s="215" t="s">
        <v>32</v>
      </c>
      <c r="N725" s="216" t="s">
        <v>49</v>
      </c>
      <c r="O725" s="88"/>
      <c r="P725" s="217">
        <f>O725*H725</f>
        <v>0</v>
      </c>
      <c r="Q725" s="217">
        <v>0</v>
      </c>
      <c r="R725" s="217">
        <f>Q725*H725</f>
        <v>0</v>
      </c>
      <c r="S725" s="217">
        <v>0</v>
      </c>
      <c r="T725" s="218">
        <f>S725*H725</f>
        <v>0</v>
      </c>
      <c r="U725" s="42"/>
      <c r="V725" s="42"/>
      <c r="W725" s="42"/>
      <c r="X725" s="42"/>
      <c r="Y725" s="42"/>
      <c r="Z725" s="42"/>
      <c r="AA725" s="42"/>
      <c r="AB725" s="42"/>
      <c r="AC725" s="42"/>
      <c r="AD725" s="42"/>
      <c r="AE725" s="42"/>
      <c r="AR725" s="219" t="s">
        <v>274</v>
      </c>
      <c r="AT725" s="219" t="s">
        <v>158</v>
      </c>
      <c r="AU725" s="219" t="s">
        <v>88</v>
      </c>
      <c r="AY725" s="20" t="s">
        <v>156</v>
      </c>
      <c r="BE725" s="220">
        <f>IF(N725="základní",J725,0)</f>
        <v>0</v>
      </c>
      <c r="BF725" s="220">
        <f>IF(N725="snížená",J725,0)</f>
        <v>0</v>
      </c>
      <c r="BG725" s="220">
        <f>IF(N725="zákl. přenesená",J725,0)</f>
        <v>0</v>
      </c>
      <c r="BH725" s="220">
        <f>IF(N725="sníž. přenesená",J725,0)</f>
        <v>0</v>
      </c>
      <c r="BI725" s="220">
        <f>IF(N725="nulová",J725,0)</f>
        <v>0</v>
      </c>
      <c r="BJ725" s="20" t="s">
        <v>86</v>
      </c>
      <c r="BK725" s="220">
        <f>ROUND(I725*H725,2)</f>
        <v>0</v>
      </c>
      <c r="BL725" s="20" t="s">
        <v>274</v>
      </c>
      <c r="BM725" s="219" t="s">
        <v>1050</v>
      </c>
    </row>
    <row r="726" s="2" customFormat="1">
      <c r="A726" s="42"/>
      <c r="B726" s="43"/>
      <c r="C726" s="44"/>
      <c r="D726" s="221" t="s">
        <v>164</v>
      </c>
      <c r="E726" s="44"/>
      <c r="F726" s="222" t="s">
        <v>1051</v>
      </c>
      <c r="G726" s="44"/>
      <c r="H726" s="44"/>
      <c r="I726" s="223"/>
      <c r="J726" s="44"/>
      <c r="K726" s="44"/>
      <c r="L726" s="48"/>
      <c r="M726" s="224"/>
      <c r="N726" s="225"/>
      <c r="O726" s="88"/>
      <c r="P726" s="88"/>
      <c r="Q726" s="88"/>
      <c r="R726" s="88"/>
      <c r="S726" s="88"/>
      <c r="T726" s="89"/>
      <c r="U726" s="42"/>
      <c r="V726" s="42"/>
      <c r="W726" s="42"/>
      <c r="X726" s="42"/>
      <c r="Y726" s="42"/>
      <c r="Z726" s="42"/>
      <c r="AA726" s="42"/>
      <c r="AB726" s="42"/>
      <c r="AC726" s="42"/>
      <c r="AD726" s="42"/>
      <c r="AE726" s="42"/>
      <c r="AT726" s="20" t="s">
        <v>164</v>
      </c>
      <c r="AU726" s="20" t="s">
        <v>88</v>
      </c>
    </row>
    <row r="727" s="2" customFormat="1" ht="16.5" customHeight="1">
      <c r="A727" s="42"/>
      <c r="B727" s="43"/>
      <c r="C727" s="269" t="s">
        <v>1052</v>
      </c>
      <c r="D727" s="269" t="s">
        <v>517</v>
      </c>
      <c r="E727" s="270" t="s">
        <v>1053</v>
      </c>
      <c r="F727" s="271" t="s">
        <v>1054</v>
      </c>
      <c r="G727" s="272" t="s">
        <v>306</v>
      </c>
      <c r="H727" s="273">
        <v>1</v>
      </c>
      <c r="I727" s="274"/>
      <c r="J727" s="275">
        <f>ROUND(I727*H727,2)</f>
        <v>0</v>
      </c>
      <c r="K727" s="271" t="s">
        <v>32</v>
      </c>
      <c r="L727" s="276"/>
      <c r="M727" s="277" t="s">
        <v>32</v>
      </c>
      <c r="N727" s="278" t="s">
        <v>49</v>
      </c>
      <c r="O727" s="88"/>
      <c r="P727" s="217">
        <f>O727*H727</f>
        <v>0</v>
      </c>
      <c r="Q727" s="217">
        <v>0.0023999999999999998</v>
      </c>
      <c r="R727" s="217">
        <f>Q727*H727</f>
        <v>0.0023999999999999998</v>
      </c>
      <c r="S727" s="217">
        <v>0</v>
      </c>
      <c r="T727" s="218">
        <f>S727*H727</f>
        <v>0</v>
      </c>
      <c r="U727" s="42"/>
      <c r="V727" s="42"/>
      <c r="W727" s="42"/>
      <c r="X727" s="42"/>
      <c r="Y727" s="42"/>
      <c r="Z727" s="42"/>
      <c r="AA727" s="42"/>
      <c r="AB727" s="42"/>
      <c r="AC727" s="42"/>
      <c r="AD727" s="42"/>
      <c r="AE727" s="42"/>
      <c r="AR727" s="219" t="s">
        <v>394</v>
      </c>
      <c r="AT727" s="219" t="s">
        <v>517</v>
      </c>
      <c r="AU727" s="219" t="s">
        <v>88</v>
      </c>
      <c r="AY727" s="20" t="s">
        <v>156</v>
      </c>
      <c r="BE727" s="220">
        <f>IF(N727="základní",J727,0)</f>
        <v>0</v>
      </c>
      <c r="BF727" s="220">
        <f>IF(N727="snížená",J727,0)</f>
        <v>0</v>
      </c>
      <c r="BG727" s="220">
        <f>IF(N727="zákl. přenesená",J727,0)</f>
        <v>0</v>
      </c>
      <c r="BH727" s="220">
        <f>IF(N727="sníž. přenesená",J727,0)</f>
        <v>0</v>
      </c>
      <c r="BI727" s="220">
        <f>IF(N727="nulová",J727,0)</f>
        <v>0</v>
      </c>
      <c r="BJ727" s="20" t="s">
        <v>86</v>
      </c>
      <c r="BK727" s="220">
        <f>ROUND(I727*H727,2)</f>
        <v>0</v>
      </c>
      <c r="BL727" s="20" t="s">
        <v>274</v>
      </c>
      <c r="BM727" s="219" t="s">
        <v>1055</v>
      </c>
    </row>
    <row r="728" s="2" customFormat="1">
      <c r="A728" s="42"/>
      <c r="B728" s="43"/>
      <c r="C728" s="44"/>
      <c r="D728" s="221" t="s">
        <v>164</v>
      </c>
      <c r="E728" s="44"/>
      <c r="F728" s="222" t="s">
        <v>1054</v>
      </c>
      <c r="G728" s="44"/>
      <c r="H728" s="44"/>
      <c r="I728" s="223"/>
      <c r="J728" s="44"/>
      <c r="K728" s="44"/>
      <c r="L728" s="48"/>
      <c r="M728" s="224"/>
      <c r="N728" s="225"/>
      <c r="O728" s="88"/>
      <c r="P728" s="88"/>
      <c r="Q728" s="88"/>
      <c r="R728" s="88"/>
      <c r="S728" s="88"/>
      <c r="T728" s="89"/>
      <c r="U728" s="42"/>
      <c r="V728" s="42"/>
      <c r="W728" s="42"/>
      <c r="X728" s="42"/>
      <c r="Y728" s="42"/>
      <c r="Z728" s="42"/>
      <c r="AA728" s="42"/>
      <c r="AB728" s="42"/>
      <c r="AC728" s="42"/>
      <c r="AD728" s="42"/>
      <c r="AE728" s="42"/>
      <c r="AT728" s="20" t="s">
        <v>164</v>
      </c>
      <c r="AU728" s="20" t="s">
        <v>88</v>
      </c>
    </row>
    <row r="729" s="2" customFormat="1" ht="16.5" customHeight="1">
      <c r="A729" s="42"/>
      <c r="B729" s="43"/>
      <c r="C729" s="208" t="s">
        <v>1056</v>
      </c>
      <c r="D729" s="208" t="s">
        <v>158</v>
      </c>
      <c r="E729" s="209" t="s">
        <v>1057</v>
      </c>
      <c r="F729" s="210" t="s">
        <v>1058</v>
      </c>
      <c r="G729" s="211" t="s">
        <v>306</v>
      </c>
      <c r="H729" s="212">
        <v>6</v>
      </c>
      <c r="I729" s="213"/>
      <c r="J729" s="214">
        <f>ROUND(I729*H729,2)</f>
        <v>0</v>
      </c>
      <c r="K729" s="210" t="s">
        <v>32</v>
      </c>
      <c r="L729" s="48"/>
      <c r="M729" s="215" t="s">
        <v>32</v>
      </c>
      <c r="N729" s="216" t="s">
        <v>49</v>
      </c>
      <c r="O729" s="88"/>
      <c r="P729" s="217">
        <f>O729*H729</f>
        <v>0</v>
      </c>
      <c r="Q729" s="217">
        <v>0</v>
      </c>
      <c r="R729" s="217">
        <f>Q729*H729</f>
        <v>0</v>
      </c>
      <c r="S729" s="217">
        <v>0</v>
      </c>
      <c r="T729" s="218">
        <f>S729*H729</f>
        <v>0</v>
      </c>
      <c r="U729" s="42"/>
      <c r="V729" s="42"/>
      <c r="W729" s="42"/>
      <c r="X729" s="42"/>
      <c r="Y729" s="42"/>
      <c r="Z729" s="42"/>
      <c r="AA729" s="42"/>
      <c r="AB729" s="42"/>
      <c r="AC729" s="42"/>
      <c r="AD729" s="42"/>
      <c r="AE729" s="42"/>
      <c r="AR729" s="219" t="s">
        <v>274</v>
      </c>
      <c r="AT729" s="219" t="s">
        <v>158</v>
      </c>
      <c r="AU729" s="219" t="s">
        <v>88</v>
      </c>
      <c r="AY729" s="20" t="s">
        <v>156</v>
      </c>
      <c r="BE729" s="220">
        <f>IF(N729="základní",J729,0)</f>
        <v>0</v>
      </c>
      <c r="BF729" s="220">
        <f>IF(N729="snížená",J729,0)</f>
        <v>0</v>
      </c>
      <c r="BG729" s="220">
        <f>IF(N729="zákl. přenesená",J729,0)</f>
        <v>0</v>
      </c>
      <c r="BH729" s="220">
        <f>IF(N729="sníž. přenesená",J729,0)</f>
        <v>0</v>
      </c>
      <c r="BI729" s="220">
        <f>IF(N729="nulová",J729,0)</f>
        <v>0</v>
      </c>
      <c r="BJ729" s="20" t="s">
        <v>86</v>
      </c>
      <c r="BK729" s="220">
        <f>ROUND(I729*H729,2)</f>
        <v>0</v>
      </c>
      <c r="BL729" s="20" t="s">
        <v>274</v>
      </c>
      <c r="BM729" s="219" t="s">
        <v>1059</v>
      </c>
    </row>
    <row r="730" s="2" customFormat="1">
      <c r="A730" s="42"/>
      <c r="B730" s="43"/>
      <c r="C730" s="44"/>
      <c r="D730" s="221" t="s">
        <v>164</v>
      </c>
      <c r="E730" s="44"/>
      <c r="F730" s="222" t="s">
        <v>1060</v>
      </c>
      <c r="G730" s="44"/>
      <c r="H730" s="44"/>
      <c r="I730" s="223"/>
      <c r="J730" s="44"/>
      <c r="K730" s="44"/>
      <c r="L730" s="48"/>
      <c r="M730" s="224"/>
      <c r="N730" s="225"/>
      <c r="O730" s="88"/>
      <c r="P730" s="88"/>
      <c r="Q730" s="88"/>
      <c r="R730" s="88"/>
      <c r="S730" s="88"/>
      <c r="T730" s="89"/>
      <c r="U730" s="42"/>
      <c r="V730" s="42"/>
      <c r="W730" s="42"/>
      <c r="X730" s="42"/>
      <c r="Y730" s="42"/>
      <c r="Z730" s="42"/>
      <c r="AA730" s="42"/>
      <c r="AB730" s="42"/>
      <c r="AC730" s="42"/>
      <c r="AD730" s="42"/>
      <c r="AE730" s="42"/>
      <c r="AT730" s="20" t="s">
        <v>164</v>
      </c>
      <c r="AU730" s="20" t="s">
        <v>88</v>
      </c>
    </row>
    <row r="731" s="14" customFormat="1">
      <c r="A731" s="14"/>
      <c r="B731" s="236"/>
      <c r="C731" s="237"/>
      <c r="D731" s="221" t="s">
        <v>166</v>
      </c>
      <c r="E731" s="238" t="s">
        <v>32</v>
      </c>
      <c r="F731" s="239" t="s">
        <v>1061</v>
      </c>
      <c r="G731" s="237"/>
      <c r="H731" s="240">
        <v>6</v>
      </c>
      <c r="I731" s="241"/>
      <c r="J731" s="237"/>
      <c r="K731" s="237"/>
      <c r="L731" s="242"/>
      <c r="M731" s="243"/>
      <c r="N731" s="244"/>
      <c r="O731" s="244"/>
      <c r="P731" s="244"/>
      <c r="Q731" s="244"/>
      <c r="R731" s="244"/>
      <c r="S731" s="244"/>
      <c r="T731" s="245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6" t="s">
        <v>166</v>
      </c>
      <c r="AU731" s="246" t="s">
        <v>88</v>
      </c>
      <c r="AV731" s="14" t="s">
        <v>88</v>
      </c>
      <c r="AW731" s="14" t="s">
        <v>39</v>
      </c>
      <c r="AX731" s="14" t="s">
        <v>86</v>
      </c>
      <c r="AY731" s="246" t="s">
        <v>156</v>
      </c>
    </row>
    <row r="732" s="2" customFormat="1" ht="16.5" customHeight="1">
      <c r="A732" s="42"/>
      <c r="B732" s="43"/>
      <c r="C732" s="269" t="s">
        <v>1062</v>
      </c>
      <c r="D732" s="269" t="s">
        <v>517</v>
      </c>
      <c r="E732" s="270" t="s">
        <v>1063</v>
      </c>
      <c r="F732" s="271" t="s">
        <v>1064</v>
      </c>
      <c r="G732" s="272" t="s">
        <v>306</v>
      </c>
      <c r="H732" s="273">
        <v>6</v>
      </c>
      <c r="I732" s="274"/>
      <c r="J732" s="275">
        <f>ROUND(I732*H732,2)</f>
        <v>0</v>
      </c>
      <c r="K732" s="271" t="s">
        <v>32</v>
      </c>
      <c r="L732" s="276"/>
      <c r="M732" s="277" t="s">
        <v>32</v>
      </c>
      <c r="N732" s="278" t="s">
        <v>49</v>
      </c>
      <c r="O732" s="88"/>
      <c r="P732" s="217">
        <f>O732*H732</f>
        <v>0</v>
      </c>
      <c r="Q732" s="217">
        <v>0.00014999999999999999</v>
      </c>
      <c r="R732" s="217">
        <f>Q732*H732</f>
        <v>0.00089999999999999998</v>
      </c>
      <c r="S732" s="217">
        <v>0</v>
      </c>
      <c r="T732" s="218">
        <f>S732*H732</f>
        <v>0</v>
      </c>
      <c r="U732" s="42"/>
      <c r="V732" s="42"/>
      <c r="W732" s="42"/>
      <c r="X732" s="42"/>
      <c r="Y732" s="42"/>
      <c r="Z732" s="42"/>
      <c r="AA732" s="42"/>
      <c r="AB732" s="42"/>
      <c r="AC732" s="42"/>
      <c r="AD732" s="42"/>
      <c r="AE732" s="42"/>
      <c r="AR732" s="219" t="s">
        <v>394</v>
      </c>
      <c r="AT732" s="219" t="s">
        <v>517</v>
      </c>
      <c r="AU732" s="219" t="s">
        <v>88</v>
      </c>
      <c r="AY732" s="20" t="s">
        <v>156</v>
      </c>
      <c r="BE732" s="220">
        <f>IF(N732="základní",J732,0)</f>
        <v>0</v>
      </c>
      <c r="BF732" s="220">
        <f>IF(N732="snížená",J732,0)</f>
        <v>0</v>
      </c>
      <c r="BG732" s="220">
        <f>IF(N732="zákl. přenesená",J732,0)</f>
        <v>0</v>
      </c>
      <c r="BH732" s="220">
        <f>IF(N732="sníž. přenesená",J732,0)</f>
        <v>0</v>
      </c>
      <c r="BI732" s="220">
        <f>IF(N732="nulová",J732,0)</f>
        <v>0</v>
      </c>
      <c r="BJ732" s="20" t="s">
        <v>86</v>
      </c>
      <c r="BK732" s="220">
        <f>ROUND(I732*H732,2)</f>
        <v>0</v>
      </c>
      <c r="BL732" s="20" t="s">
        <v>274</v>
      </c>
      <c r="BM732" s="219" t="s">
        <v>1065</v>
      </c>
    </row>
    <row r="733" s="2" customFormat="1">
      <c r="A733" s="42"/>
      <c r="B733" s="43"/>
      <c r="C733" s="44"/>
      <c r="D733" s="221" t="s">
        <v>164</v>
      </c>
      <c r="E733" s="44"/>
      <c r="F733" s="222" t="s">
        <v>1064</v>
      </c>
      <c r="G733" s="44"/>
      <c r="H733" s="44"/>
      <c r="I733" s="223"/>
      <c r="J733" s="44"/>
      <c r="K733" s="44"/>
      <c r="L733" s="48"/>
      <c r="M733" s="224"/>
      <c r="N733" s="225"/>
      <c r="O733" s="88"/>
      <c r="P733" s="88"/>
      <c r="Q733" s="88"/>
      <c r="R733" s="88"/>
      <c r="S733" s="88"/>
      <c r="T733" s="89"/>
      <c r="U733" s="42"/>
      <c r="V733" s="42"/>
      <c r="W733" s="42"/>
      <c r="X733" s="42"/>
      <c r="Y733" s="42"/>
      <c r="Z733" s="42"/>
      <c r="AA733" s="42"/>
      <c r="AB733" s="42"/>
      <c r="AC733" s="42"/>
      <c r="AD733" s="42"/>
      <c r="AE733" s="42"/>
      <c r="AT733" s="20" t="s">
        <v>164</v>
      </c>
      <c r="AU733" s="20" t="s">
        <v>88</v>
      </c>
    </row>
    <row r="734" s="2" customFormat="1" ht="16.5" customHeight="1">
      <c r="A734" s="42"/>
      <c r="B734" s="43"/>
      <c r="C734" s="208" t="s">
        <v>1066</v>
      </c>
      <c r="D734" s="208" t="s">
        <v>158</v>
      </c>
      <c r="E734" s="209" t="s">
        <v>1067</v>
      </c>
      <c r="F734" s="210" t="s">
        <v>1068</v>
      </c>
      <c r="G734" s="211" t="s">
        <v>306</v>
      </c>
      <c r="H734" s="212">
        <v>6</v>
      </c>
      <c r="I734" s="213"/>
      <c r="J734" s="214">
        <f>ROUND(I734*H734,2)</f>
        <v>0</v>
      </c>
      <c r="K734" s="210" t="s">
        <v>32</v>
      </c>
      <c r="L734" s="48"/>
      <c r="M734" s="215" t="s">
        <v>32</v>
      </c>
      <c r="N734" s="216" t="s">
        <v>49</v>
      </c>
      <c r="O734" s="88"/>
      <c r="P734" s="217">
        <f>O734*H734</f>
        <v>0</v>
      </c>
      <c r="Q734" s="217">
        <v>0</v>
      </c>
      <c r="R734" s="217">
        <f>Q734*H734</f>
        <v>0</v>
      </c>
      <c r="S734" s="217">
        <v>0</v>
      </c>
      <c r="T734" s="218">
        <f>S734*H734</f>
        <v>0</v>
      </c>
      <c r="U734" s="42"/>
      <c r="V734" s="42"/>
      <c r="W734" s="42"/>
      <c r="X734" s="42"/>
      <c r="Y734" s="42"/>
      <c r="Z734" s="42"/>
      <c r="AA734" s="42"/>
      <c r="AB734" s="42"/>
      <c r="AC734" s="42"/>
      <c r="AD734" s="42"/>
      <c r="AE734" s="42"/>
      <c r="AR734" s="219" t="s">
        <v>274</v>
      </c>
      <c r="AT734" s="219" t="s">
        <v>158</v>
      </c>
      <c r="AU734" s="219" t="s">
        <v>88</v>
      </c>
      <c r="AY734" s="20" t="s">
        <v>156</v>
      </c>
      <c r="BE734" s="220">
        <f>IF(N734="základní",J734,0)</f>
        <v>0</v>
      </c>
      <c r="BF734" s="220">
        <f>IF(N734="snížená",J734,0)</f>
        <v>0</v>
      </c>
      <c r="BG734" s="220">
        <f>IF(N734="zákl. přenesená",J734,0)</f>
        <v>0</v>
      </c>
      <c r="BH734" s="220">
        <f>IF(N734="sníž. přenesená",J734,0)</f>
        <v>0</v>
      </c>
      <c r="BI734" s="220">
        <f>IF(N734="nulová",J734,0)</f>
        <v>0</v>
      </c>
      <c r="BJ734" s="20" t="s">
        <v>86</v>
      </c>
      <c r="BK734" s="220">
        <f>ROUND(I734*H734,2)</f>
        <v>0</v>
      </c>
      <c r="BL734" s="20" t="s">
        <v>274</v>
      </c>
      <c r="BM734" s="219" t="s">
        <v>1069</v>
      </c>
    </row>
    <row r="735" s="2" customFormat="1">
      <c r="A735" s="42"/>
      <c r="B735" s="43"/>
      <c r="C735" s="44"/>
      <c r="D735" s="221" t="s">
        <v>164</v>
      </c>
      <c r="E735" s="44"/>
      <c r="F735" s="222" t="s">
        <v>1070</v>
      </c>
      <c r="G735" s="44"/>
      <c r="H735" s="44"/>
      <c r="I735" s="223"/>
      <c r="J735" s="44"/>
      <c r="K735" s="44"/>
      <c r="L735" s="48"/>
      <c r="M735" s="224"/>
      <c r="N735" s="225"/>
      <c r="O735" s="88"/>
      <c r="P735" s="88"/>
      <c r="Q735" s="88"/>
      <c r="R735" s="88"/>
      <c r="S735" s="88"/>
      <c r="T735" s="89"/>
      <c r="U735" s="42"/>
      <c r="V735" s="42"/>
      <c r="W735" s="42"/>
      <c r="X735" s="42"/>
      <c r="Y735" s="42"/>
      <c r="Z735" s="42"/>
      <c r="AA735" s="42"/>
      <c r="AB735" s="42"/>
      <c r="AC735" s="42"/>
      <c r="AD735" s="42"/>
      <c r="AE735" s="42"/>
      <c r="AT735" s="20" t="s">
        <v>164</v>
      </c>
      <c r="AU735" s="20" t="s">
        <v>88</v>
      </c>
    </row>
    <row r="736" s="2" customFormat="1" ht="21.75" customHeight="1">
      <c r="A736" s="42"/>
      <c r="B736" s="43"/>
      <c r="C736" s="269" t="s">
        <v>1071</v>
      </c>
      <c r="D736" s="269" t="s">
        <v>517</v>
      </c>
      <c r="E736" s="270" t="s">
        <v>1072</v>
      </c>
      <c r="F736" s="271" t="s">
        <v>1073</v>
      </c>
      <c r="G736" s="272" t="s">
        <v>306</v>
      </c>
      <c r="H736" s="273">
        <v>6</v>
      </c>
      <c r="I736" s="274"/>
      <c r="J736" s="275">
        <f>ROUND(I736*H736,2)</f>
        <v>0</v>
      </c>
      <c r="K736" s="271" t="s">
        <v>32</v>
      </c>
      <c r="L736" s="276"/>
      <c r="M736" s="277" t="s">
        <v>32</v>
      </c>
      <c r="N736" s="278" t="s">
        <v>49</v>
      </c>
      <c r="O736" s="88"/>
      <c r="P736" s="217">
        <f>O736*H736</f>
        <v>0</v>
      </c>
      <c r="Q736" s="217">
        <v>0.050000000000000003</v>
      </c>
      <c r="R736" s="217">
        <f>Q736*H736</f>
        <v>0.30000000000000004</v>
      </c>
      <c r="S736" s="217">
        <v>0</v>
      </c>
      <c r="T736" s="218">
        <f>S736*H736</f>
        <v>0</v>
      </c>
      <c r="U736" s="42"/>
      <c r="V736" s="42"/>
      <c r="W736" s="42"/>
      <c r="X736" s="42"/>
      <c r="Y736" s="42"/>
      <c r="Z736" s="42"/>
      <c r="AA736" s="42"/>
      <c r="AB736" s="42"/>
      <c r="AC736" s="42"/>
      <c r="AD736" s="42"/>
      <c r="AE736" s="42"/>
      <c r="AR736" s="219" t="s">
        <v>207</v>
      </c>
      <c r="AT736" s="219" t="s">
        <v>517</v>
      </c>
      <c r="AU736" s="219" t="s">
        <v>88</v>
      </c>
      <c r="AY736" s="20" t="s">
        <v>156</v>
      </c>
      <c r="BE736" s="220">
        <f>IF(N736="základní",J736,0)</f>
        <v>0</v>
      </c>
      <c r="BF736" s="220">
        <f>IF(N736="snížená",J736,0)</f>
        <v>0</v>
      </c>
      <c r="BG736" s="220">
        <f>IF(N736="zákl. přenesená",J736,0)</f>
        <v>0</v>
      </c>
      <c r="BH736" s="220">
        <f>IF(N736="sníž. přenesená",J736,0)</f>
        <v>0</v>
      </c>
      <c r="BI736" s="220">
        <f>IF(N736="nulová",J736,0)</f>
        <v>0</v>
      </c>
      <c r="BJ736" s="20" t="s">
        <v>86</v>
      </c>
      <c r="BK736" s="220">
        <f>ROUND(I736*H736,2)</f>
        <v>0</v>
      </c>
      <c r="BL736" s="20" t="s">
        <v>162</v>
      </c>
      <c r="BM736" s="219" t="s">
        <v>1074</v>
      </c>
    </row>
    <row r="737" s="2" customFormat="1">
      <c r="A737" s="42"/>
      <c r="B737" s="43"/>
      <c r="C737" s="44"/>
      <c r="D737" s="221" t="s">
        <v>164</v>
      </c>
      <c r="E737" s="44"/>
      <c r="F737" s="222" t="s">
        <v>1073</v>
      </c>
      <c r="G737" s="44"/>
      <c r="H737" s="44"/>
      <c r="I737" s="223"/>
      <c r="J737" s="44"/>
      <c r="K737" s="44"/>
      <c r="L737" s="48"/>
      <c r="M737" s="224"/>
      <c r="N737" s="225"/>
      <c r="O737" s="88"/>
      <c r="P737" s="88"/>
      <c r="Q737" s="88"/>
      <c r="R737" s="88"/>
      <c r="S737" s="88"/>
      <c r="T737" s="89"/>
      <c r="U737" s="42"/>
      <c r="V737" s="42"/>
      <c r="W737" s="42"/>
      <c r="X737" s="42"/>
      <c r="Y737" s="42"/>
      <c r="Z737" s="42"/>
      <c r="AA737" s="42"/>
      <c r="AB737" s="42"/>
      <c r="AC737" s="42"/>
      <c r="AD737" s="42"/>
      <c r="AE737" s="42"/>
      <c r="AT737" s="20" t="s">
        <v>164</v>
      </c>
      <c r="AU737" s="20" t="s">
        <v>88</v>
      </c>
    </row>
    <row r="738" s="2" customFormat="1" ht="16.5" customHeight="1">
      <c r="A738" s="42"/>
      <c r="B738" s="43"/>
      <c r="C738" s="208" t="s">
        <v>1075</v>
      </c>
      <c r="D738" s="208" t="s">
        <v>158</v>
      </c>
      <c r="E738" s="209" t="s">
        <v>1076</v>
      </c>
      <c r="F738" s="210" t="s">
        <v>1077</v>
      </c>
      <c r="G738" s="211" t="s">
        <v>306</v>
      </c>
      <c r="H738" s="212">
        <v>1</v>
      </c>
      <c r="I738" s="213"/>
      <c r="J738" s="214">
        <f>ROUND(I738*H738,2)</f>
        <v>0</v>
      </c>
      <c r="K738" s="210" t="s">
        <v>32</v>
      </c>
      <c r="L738" s="48"/>
      <c r="M738" s="215" t="s">
        <v>32</v>
      </c>
      <c r="N738" s="216" t="s">
        <v>49</v>
      </c>
      <c r="O738" s="88"/>
      <c r="P738" s="217">
        <f>O738*H738</f>
        <v>0</v>
      </c>
      <c r="Q738" s="217">
        <v>0</v>
      </c>
      <c r="R738" s="217">
        <f>Q738*H738</f>
        <v>0</v>
      </c>
      <c r="S738" s="217">
        <v>0.0115</v>
      </c>
      <c r="T738" s="218">
        <f>S738*H738</f>
        <v>0.0115</v>
      </c>
      <c r="U738" s="42"/>
      <c r="V738" s="42"/>
      <c r="W738" s="42"/>
      <c r="X738" s="42"/>
      <c r="Y738" s="42"/>
      <c r="Z738" s="42"/>
      <c r="AA738" s="42"/>
      <c r="AB738" s="42"/>
      <c r="AC738" s="42"/>
      <c r="AD738" s="42"/>
      <c r="AE738" s="42"/>
      <c r="AR738" s="219" t="s">
        <v>274</v>
      </c>
      <c r="AT738" s="219" t="s">
        <v>158</v>
      </c>
      <c r="AU738" s="219" t="s">
        <v>88</v>
      </c>
      <c r="AY738" s="20" t="s">
        <v>156</v>
      </c>
      <c r="BE738" s="220">
        <f>IF(N738="základní",J738,0)</f>
        <v>0</v>
      </c>
      <c r="BF738" s="220">
        <f>IF(N738="snížená",J738,0)</f>
        <v>0</v>
      </c>
      <c r="BG738" s="220">
        <f>IF(N738="zákl. přenesená",J738,0)</f>
        <v>0</v>
      </c>
      <c r="BH738" s="220">
        <f>IF(N738="sníž. přenesená",J738,0)</f>
        <v>0</v>
      </c>
      <c r="BI738" s="220">
        <f>IF(N738="nulová",J738,0)</f>
        <v>0</v>
      </c>
      <c r="BJ738" s="20" t="s">
        <v>86</v>
      </c>
      <c r="BK738" s="220">
        <f>ROUND(I738*H738,2)</f>
        <v>0</v>
      </c>
      <c r="BL738" s="20" t="s">
        <v>274</v>
      </c>
      <c r="BM738" s="219" t="s">
        <v>1078</v>
      </c>
    </row>
    <row r="739" s="2" customFormat="1">
      <c r="A739" s="42"/>
      <c r="B739" s="43"/>
      <c r="C739" s="44"/>
      <c r="D739" s="221" t="s">
        <v>164</v>
      </c>
      <c r="E739" s="44"/>
      <c r="F739" s="222" t="s">
        <v>1079</v>
      </c>
      <c r="G739" s="44"/>
      <c r="H739" s="44"/>
      <c r="I739" s="223"/>
      <c r="J739" s="44"/>
      <c r="K739" s="44"/>
      <c r="L739" s="48"/>
      <c r="M739" s="224"/>
      <c r="N739" s="225"/>
      <c r="O739" s="88"/>
      <c r="P739" s="88"/>
      <c r="Q739" s="88"/>
      <c r="R739" s="88"/>
      <c r="S739" s="88"/>
      <c r="T739" s="89"/>
      <c r="U739" s="42"/>
      <c r="V739" s="42"/>
      <c r="W739" s="42"/>
      <c r="X739" s="42"/>
      <c r="Y739" s="42"/>
      <c r="Z739" s="42"/>
      <c r="AA739" s="42"/>
      <c r="AB739" s="42"/>
      <c r="AC739" s="42"/>
      <c r="AD739" s="42"/>
      <c r="AE739" s="42"/>
      <c r="AT739" s="20" t="s">
        <v>164</v>
      </c>
      <c r="AU739" s="20" t="s">
        <v>88</v>
      </c>
    </row>
    <row r="740" s="2" customFormat="1" ht="16.5" customHeight="1">
      <c r="A740" s="42"/>
      <c r="B740" s="43"/>
      <c r="C740" s="208" t="s">
        <v>1080</v>
      </c>
      <c r="D740" s="208" t="s">
        <v>158</v>
      </c>
      <c r="E740" s="209" t="s">
        <v>1081</v>
      </c>
      <c r="F740" s="210" t="s">
        <v>1082</v>
      </c>
      <c r="G740" s="211" t="s">
        <v>306</v>
      </c>
      <c r="H740" s="212">
        <v>6</v>
      </c>
      <c r="I740" s="213"/>
      <c r="J740" s="214">
        <f>ROUND(I740*H740,2)</f>
        <v>0</v>
      </c>
      <c r="K740" s="210" t="s">
        <v>32</v>
      </c>
      <c r="L740" s="48"/>
      <c r="M740" s="215" t="s">
        <v>32</v>
      </c>
      <c r="N740" s="216" t="s">
        <v>49</v>
      </c>
      <c r="O740" s="88"/>
      <c r="P740" s="217">
        <f>O740*H740</f>
        <v>0</v>
      </c>
      <c r="Q740" s="217">
        <v>0</v>
      </c>
      <c r="R740" s="217">
        <f>Q740*H740</f>
        <v>0</v>
      </c>
      <c r="S740" s="217">
        <v>0.0149</v>
      </c>
      <c r="T740" s="218">
        <f>S740*H740</f>
        <v>0.089400000000000007</v>
      </c>
      <c r="U740" s="42"/>
      <c r="V740" s="42"/>
      <c r="W740" s="42"/>
      <c r="X740" s="42"/>
      <c r="Y740" s="42"/>
      <c r="Z740" s="42"/>
      <c r="AA740" s="42"/>
      <c r="AB740" s="42"/>
      <c r="AC740" s="42"/>
      <c r="AD740" s="42"/>
      <c r="AE740" s="42"/>
      <c r="AR740" s="219" t="s">
        <v>274</v>
      </c>
      <c r="AT740" s="219" t="s">
        <v>158</v>
      </c>
      <c r="AU740" s="219" t="s">
        <v>88</v>
      </c>
      <c r="AY740" s="20" t="s">
        <v>156</v>
      </c>
      <c r="BE740" s="220">
        <f>IF(N740="základní",J740,0)</f>
        <v>0</v>
      </c>
      <c r="BF740" s="220">
        <f>IF(N740="snížená",J740,0)</f>
        <v>0</v>
      </c>
      <c r="BG740" s="220">
        <f>IF(N740="zákl. přenesená",J740,0)</f>
        <v>0</v>
      </c>
      <c r="BH740" s="220">
        <f>IF(N740="sníž. přenesená",J740,0)</f>
        <v>0</v>
      </c>
      <c r="BI740" s="220">
        <f>IF(N740="nulová",J740,0)</f>
        <v>0</v>
      </c>
      <c r="BJ740" s="20" t="s">
        <v>86</v>
      </c>
      <c r="BK740" s="220">
        <f>ROUND(I740*H740,2)</f>
        <v>0</v>
      </c>
      <c r="BL740" s="20" t="s">
        <v>274</v>
      </c>
      <c r="BM740" s="219" t="s">
        <v>1083</v>
      </c>
    </row>
    <row r="741" s="2" customFormat="1">
      <c r="A741" s="42"/>
      <c r="B741" s="43"/>
      <c r="C741" s="44"/>
      <c r="D741" s="221" t="s">
        <v>164</v>
      </c>
      <c r="E741" s="44"/>
      <c r="F741" s="222" t="s">
        <v>1084</v>
      </c>
      <c r="G741" s="44"/>
      <c r="H741" s="44"/>
      <c r="I741" s="223"/>
      <c r="J741" s="44"/>
      <c r="K741" s="44"/>
      <c r="L741" s="48"/>
      <c r="M741" s="224"/>
      <c r="N741" s="225"/>
      <c r="O741" s="88"/>
      <c r="P741" s="88"/>
      <c r="Q741" s="88"/>
      <c r="R741" s="88"/>
      <c r="S741" s="88"/>
      <c r="T741" s="89"/>
      <c r="U741" s="42"/>
      <c r="V741" s="42"/>
      <c r="W741" s="42"/>
      <c r="X741" s="42"/>
      <c r="Y741" s="42"/>
      <c r="Z741" s="42"/>
      <c r="AA741" s="42"/>
      <c r="AB741" s="42"/>
      <c r="AC741" s="42"/>
      <c r="AD741" s="42"/>
      <c r="AE741" s="42"/>
      <c r="AT741" s="20" t="s">
        <v>164</v>
      </c>
      <c r="AU741" s="20" t="s">
        <v>88</v>
      </c>
    </row>
    <row r="742" s="13" customFormat="1">
      <c r="A742" s="13"/>
      <c r="B742" s="226"/>
      <c r="C742" s="227"/>
      <c r="D742" s="221" t="s">
        <v>166</v>
      </c>
      <c r="E742" s="228" t="s">
        <v>32</v>
      </c>
      <c r="F742" s="229" t="s">
        <v>1085</v>
      </c>
      <c r="G742" s="227"/>
      <c r="H742" s="228" t="s">
        <v>32</v>
      </c>
      <c r="I742" s="230"/>
      <c r="J742" s="227"/>
      <c r="K742" s="227"/>
      <c r="L742" s="231"/>
      <c r="M742" s="232"/>
      <c r="N742" s="233"/>
      <c r="O742" s="233"/>
      <c r="P742" s="233"/>
      <c r="Q742" s="233"/>
      <c r="R742" s="233"/>
      <c r="S742" s="233"/>
      <c r="T742" s="234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5" t="s">
        <v>166</v>
      </c>
      <c r="AU742" s="235" t="s">
        <v>88</v>
      </c>
      <c r="AV742" s="13" t="s">
        <v>86</v>
      </c>
      <c r="AW742" s="13" t="s">
        <v>39</v>
      </c>
      <c r="AX742" s="13" t="s">
        <v>78</v>
      </c>
      <c r="AY742" s="235" t="s">
        <v>156</v>
      </c>
    </row>
    <row r="743" s="14" customFormat="1">
      <c r="A743" s="14"/>
      <c r="B743" s="236"/>
      <c r="C743" s="237"/>
      <c r="D743" s="221" t="s">
        <v>166</v>
      </c>
      <c r="E743" s="238" t="s">
        <v>32</v>
      </c>
      <c r="F743" s="239" t="s">
        <v>162</v>
      </c>
      <c r="G743" s="237"/>
      <c r="H743" s="240">
        <v>4</v>
      </c>
      <c r="I743" s="241"/>
      <c r="J743" s="237"/>
      <c r="K743" s="237"/>
      <c r="L743" s="242"/>
      <c r="M743" s="243"/>
      <c r="N743" s="244"/>
      <c r="O743" s="244"/>
      <c r="P743" s="244"/>
      <c r="Q743" s="244"/>
      <c r="R743" s="244"/>
      <c r="S743" s="244"/>
      <c r="T743" s="245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6" t="s">
        <v>166</v>
      </c>
      <c r="AU743" s="246" t="s">
        <v>88</v>
      </c>
      <c r="AV743" s="14" t="s">
        <v>88</v>
      </c>
      <c r="AW743" s="14" t="s">
        <v>39</v>
      </c>
      <c r="AX743" s="14" t="s">
        <v>78</v>
      </c>
      <c r="AY743" s="246" t="s">
        <v>156</v>
      </c>
    </row>
    <row r="744" s="13" customFormat="1">
      <c r="A744" s="13"/>
      <c r="B744" s="226"/>
      <c r="C744" s="227"/>
      <c r="D744" s="221" t="s">
        <v>166</v>
      </c>
      <c r="E744" s="228" t="s">
        <v>32</v>
      </c>
      <c r="F744" s="229" t="s">
        <v>1086</v>
      </c>
      <c r="G744" s="227"/>
      <c r="H744" s="228" t="s">
        <v>32</v>
      </c>
      <c r="I744" s="230"/>
      <c r="J744" s="227"/>
      <c r="K744" s="227"/>
      <c r="L744" s="231"/>
      <c r="M744" s="232"/>
      <c r="N744" s="233"/>
      <c r="O744" s="233"/>
      <c r="P744" s="233"/>
      <c r="Q744" s="233"/>
      <c r="R744" s="233"/>
      <c r="S744" s="233"/>
      <c r="T744" s="234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5" t="s">
        <v>166</v>
      </c>
      <c r="AU744" s="235" t="s">
        <v>88</v>
      </c>
      <c r="AV744" s="13" t="s">
        <v>86</v>
      </c>
      <c r="AW744" s="13" t="s">
        <v>39</v>
      </c>
      <c r="AX744" s="13" t="s">
        <v>78</v>
      </c>
      <c r="AY744" s="235" t="s">
        <v>156</v>
      </c>
    </row>
    <row r="745" s="14" customFormat="1">
      <c r="A745" s="14"/>
      <c r="B745" s="236"/>
      <c r="C745" s="237"/>
      <c r="D745" s="221" t="s">
        <v>166</v>
      </c>
      <c r="E745" s="238" t="s">
        <v>32</v>
      </c>
      <c r="F745" s="239" t="s">
        <v>88</v>
      </c>
      <c r="G745" s="237"/>
      <c r="H745" s="240">
        <v>2</v>
      </c>
      <c r="I745" s="241"/>
      <c r="J745" s="237"/>
      <c r="K745" s="237"/>
      <c r="L745" s="242"/>
      <c r="M745" s="243"/>
      <c r="N745" s="244"/>
      <c r="O745" s="244"/>
      <c r="P745" s="244"/>
      <c r="Q745" s="244"/>
      <c r="R745" s="244"/>
      <c r="S745" s="244"/>
      <c r="T745" s="245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6" t="s">
        <v>166</v>
      </c>
      <c r="AU745" s="246" t="s">
        <v>88</v>
      </c>
      <c r="AV745" s="14" t="s">
        <v>88</v>
      </c>
      <c r="AW745" s="14" t="s">
        <v>39</v>
      </c>
      <c r="AX745" s="14" t="s">
        <v>78</v>
      </c>
      <c r="AY745" s="246" t="s">
        <v>156</v>
      </c>
    </row>
    <row r="746" s="15" customFormat="1">
      <c r="A746" s="15"/>
      <c r="B746" s="247"/>
      <c r="C746" s="248"/>
      <c r="D746" s="221" t="s">
        <v>166</v>
      </c>
      <c r="E746" s="249" t="s">
        <v>32</v>
      </c>
      <c r="F746" s="250" t="s">
        <v>189</v>
      </c>
      <c r="G746" s="248"/>
      <c r="H746" s="251">
        <v>6</v>
      </c>
      <c r="I746" s="252"/>
      <c r="J746" s="248"/>
      <c r="K746" s="248"/>
      <c r="L746" s="253"/>
      <c r="M746" s="254"/>
      <c r="N746" s="255"/>
      <c r="O746" s="255"/>
      <c r="P746" s="255"/>
      <c r="Q746" s="255"/>
      <c r="R746" s="255"/>
      <c r="S746" s="255"/>
      <c r="T746" s="256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57" t="s">
        <v>166</v>
      </c>
      <c r="AU746" s="257" t="s">
        <v>88</v>
      </c>
      <c r="AV746" s="15" t="s">
        <v>162</v>
      </c>
      <c r="AW746" s="15" t="s">
        <v>39</v>
      </c>
      <c r="AX746" s="15" t="s">
        <v>86</v>
      </c>
      <c r="AY746" s="257" t="s">
        <v>156</v>
      </c>
    </row>
    <row r="747" s="2" customFormat="1" ht="16.5" customHeight="1">
      <c r="A747" s="42"/>
      <c r="B747" s="43"/>
      <c r="C747" s="269" t="s">
        <v>1087</v>
      </c>
      <c r="D747" s="269" t="s">
        <v>517</v>
      </c>
      <c r="E747" s="270" t="s">
        <v>1088</v>
      </c>
      <c r="F747" s="271" t="s">
        <v>1089</v>
      </c>
      <c r="G747" s="272" t="s">
        <v>242</v>
      </c>
      <c r="H747" s="273">
        <v>1.3500000000000001</v>
      </c>
      <c r="I747" s="274"/>
      <c r="J747" s="275">
        <f>ROUND(I747*H747,2)</f>
        <v>0</v>
      </c>
      <c r="K747" s="271" t="s">
        <v>32</v>
      </c>
      <c r="L747" s="276"/>
      <c r="M747" s="277" t="s">
        <v>32</v>
      </c>
      <c r="N747" s="278" t="s">
        <v>49</v>
      </c>
      <c r="O747" s="88"/>
      <c r="P747" s="217">
        <f>O747*H747</f>
        <v>0</v>
      </c>
      <c r="Q747" s="217">
        <v>0.010999999999999999</v>
      </c>
      <c r="R747" s="217">
        <f>Q747*H747</f>
        <v>0.01485</v>
      </c>
      <c r="S747" s="217">
        <v>0</v>
      </c>
      <c r="T747" s="218">
        <f>S747*H747</f>
        <v>0</v>
      </c>
      <c r="U747" s="42"/>
      <c r="V747" s="42"/>
      <c r="W747" s="42"/>
      <c r="X747" s="42"/>
      <c r="Y747" s="42"/>
      <c r="Z747" s="42"/>
      <c r="AA747" s="42"/>
      <c r="AB747" s="42"/>
      <c r="AC747" s="42"/>
      <c r="AD747" s="42"/>
      <c r="AE747" s="42"/>
      <c r="AR747" s="219" t="s">
        <v>394</v>
      </c>
      <c r="AT747" s="219" t="s">
        <v>517</v>
      </c>
      <c r="AU747" s="219" t="s">
        <v>88</v>
      </c>
      <c r="AY747" s="20" t="s">
        <v>156</v>
      </c>
      <c r="BE747" s="220">
        <f>IF(N747="základní",J747,0)</f>
        <v>0</v>
      </c>
      <c r="BF747" s="220">
        <f>IF(N747="snížená",J747,0)</f>
        <v>0</v>
      </c>
      <c r="BG747" s="220">
        <f>IF(N747="zákl. přenesená",J747,0)</f>
        <v>0</v>
      </c>
      <c r="BH747" s="220">
        <f>IF(N747="sníž. přenesená",J747,0)</f>
        <v>0</v>
      </c>
      <c r="BI747" s="220">
        <f>IF(N747="nulová",J747,0)</f>
        <v>0</v>
      </c>
      <c r="BJ747" s="20" t="s">
        <v>86</v>
      </c>
      <c r="BK747" s="220">
        <f>ROUND(I747*H747,2)</f>
        <v>0</v>
      </c>
      <c r="BL747" s="20" t="s">
        <v>274</v>
      </c>
      <c r="BM747" s="219" t="s">
        <v>1090</v>
      </c>
    </row>
    <row r="748" s="2" customFormat="1">
      <c r="A748" s="42"/>
      <c r="B748" s="43"/>
      <c r="C748" s="44"/>
      <c r="D748" s="221" t="s">
        <v>164</v>
      </c>
      <c r="E748" s="44"/>
      <c r="F748" s="222" t="s">
        <v>1089</v>
      </c>
      <c r="G748" s="44"/>
      <c r="H748" s="44"/>
      <c r="I748" s="223"/>
      <c r="J748" s="44"/>
      <c r="K748" s="44"/>
      <c r="L748" s="48"/>
      <c r="M748" s="224"/>
      <c r="N748" s="225"/>
      <c r="O748" s="88"/>
      <c r="P748" s="88"/>
      <c r="Q748" s="88"/>
      <c r="R748" s="88"/>
      <c r="S748" s="88"/>
      <c r="T748" s="89"/>
      <c r="U748" s="42"/>
      <c r="V748" s="42"/>
      <c r="W748" s="42"/>
      <c r="X748" s="42"/>
      <c r="Y748" s="42"/>
      <c r="Z748" s="42"/>
      <c r="AA748" s="42"/>
      <c r="AB748" s="42"/>
      <c r="AC748" s="42"/>
      <c r="AD748" s="42"/>
      <c r="AE748" s="42"/>
      <c r="AT748" s="20" t="s">
        <v>164</v>
      </c>
      <c r="AU748" s="20" t="s">
        <v>88</v>
      </c>
    </row>
    <row r="749" s="2" customFormat="1" ht="16.5" customHeight="1">
      <c r="A749" s="42"/>
      <c r="B749" s="43"/>
      <c r="C749" s="269" t="s">
        <v>1091</v>
      </c>
      <c r="D749" s="269" t="s">
        <v>517</v>
      </c>
      <c r="E749" s="270" t="s">
        <v>1092</v>
      </c>
      <c r="F749" s="271" t="s">
        <v>1093</v>
      </c>
      <c r="G749" s="272" t="s">
        <v>242</v>
      </c>
      <c r="H749" s="273">
        <v>1.3500000000000001</v>
      </c>
      <c r="I749" s="274"/>
      <c r="J749" s="275">
        <f>ROUND(I749*H749,2)</f>
        <v>0</v>
      </c>
      <c r="K749" s="271" t="s">
        <v>32</v>
      </c>
      <c r="L749" s="276"/>
      <c r="M749" s="277" t="s">
        <v>32</v>
      </c>
      <c r="N749" s="278" t="s">
        <v>49</v>
      </c>
      <c r="O749" s="88"/>
      <c r="P749" s="217">
        <f>O749*H749</f>
        <v>0</v>
      </c>
      <c r="Q749" s="217">
        <v>0.012</v>
      </c>
      <c r="R749" s="217">
        <f>Q749*H749</f>
        <v>0.016200000000000003</v>
      </c>
      <c r="S749" s="217">
        <v>0</v>
      </c>
      <c r="T749" s="218">
        <f>S749*H749</f>
        <v>0</v>
      </c>
      <c r="U749" s="42"/>
      <c r="V749" s="42"/>
      <c r="W749" s="42"/>
      <c r="X749" s="42"/>
      <c r="Y749" s="42"/>
      <c r="Z749" s="42"/>
      <c r="AA749" s="42"/>
      <c r="AB749" s="42"/>
      <c r="AC749" s="42"/>
      <c r="AD749" s="42"/>
      <c r="AE749" s="42"/>
      <c r="AR749" s="219" t="s">
        <v>394</v>
      </c>
      <c r="AT749" s="219" t="s">
        <v>517</v>
      </c>
      <c r="AU749" s="219" t="s">
        <v>88</v>
      </c>
      <c r="AY749" s="20" t="s">
        <v>156</v>
      </c>
      <c r="BE749" s="220">
        <f>IF(N749="základní",J749,0)</f>
        <v>0</v>
      </c>
      <c r="BF749" s="220">
        <f>IF(N749="snížená",J749,0)</f>
        <v>0</v>
      </c>
      <c r="BG749" s="220">
        <f>IF(N749="zákl. přenesená",J749,0)</f>
        <v>0</v>
      </c>
      <c r="BH749" s="220">
        <f>IF(N749="sníž. přenesená",J749,0)</f>
        <v>0</v>
      </c>
      <c r="BI749" s="220">
        <f>IF(N749="nulová",J749,0)</f>
        <v>0</v>
      </c>
      <c r="BJ749" s="20" t="s">
        <v>86</v>
      </c>
      <c r="BK749" s="220">
        <f>ROUND(I749*H749,2)</f>
        <v>0</v>
      </c>
      <c r="BL749" s="20" t="s">
        <v>274</v>
      </c>
      <c r="BM749" s="219" t="s">
        <v>1094</v>
      </c>
    </row>
    <row r="750" s="2" customFormat="1">
      <c r="A750" s="42"/>
      <c r="B750" s="43"/>
      <c r="C750" s="44"/>
      <c r="D750" s="221" t="s">
        <v>164</v>
      </c>
      <c r="E750" s="44"/>
      <c r="F750" s="222" t="s">
        <v>1093</v>
      </c>
      <c r="G750" s="44"/>
      <c r="H750" s="44"/>
      <c r="I750" s="223"/>
      <c r="J750" s="44"/>
      <c r="K750" s="44"/>
      <c r="L750" s="48"/>
      <c r="M750" s="224"/>
      <c r="N750" s="225"/>
      <c r="O750" s="88"/>
      <c r="P750" s="88"/>
      <c r="Q750" s="88"/>
      <c r="R750" s="88"/>
      <c r="S750" s="88"/>
      <c r="T750" s="89"/>
      <c r="U750" s="42"/>
      <c r="V750" s="42"/>
      <c r="W750" s="42"/>
      <c r="X750" s="42"/>
      <c r="Y750" s="42"/>
      <c r="Z750" s="42"/>
      <c r="AA750" s="42"/>
      <c r="AB750" s="42"/>
      <c r="AC750" s="42"/>
      <c r="AD750" s="42"/>
      <c r="AE750" s="42"/>
      <c r="AT750" s="20" t="s">
        <v>164</v>
      </c>
      <c r="AU750" s="20" t="s">
        <v>88</v>
      </c>
    </row>
    <row r="751" s="2" customFormat="1" ht="16.5" customHeight="1">
      <c r="A751" s="42"/>
      <c r="B751" s="43"/>
      <c r="C751" s="208" t="s">
        <v>1095</v>
      </c>
      <c r="D751" s="208" t="s">
        <v>158</v>
      </c>
      <c r="E751" s="209" t="s">
        <v>1096</v>
      </c>
      <c r="F751" s="210" t="s">
        <v>1097</v>
      </c>
      <c r="G751" s="211" t="s">
        <v>306</v>
      </c>
      <c r="H751" s="212">
        <v>5</v>
      </c>
      <c r="I751" s="213"/>
      <c r="J751" s="214">
        <f>ROUND(I751*H751,2)</f>
        <v>0</v>
      </c>
      <c r="K751" s="210" t="s">
        <v>32</v>
      </c>
      <c r="L751" s="48"/>
      <c r="M751" s="215" t="s">
        <v>32</v>
      </c>
      <c r="N751" s="216" t="s">
        <v>49</v>
      </c>
      <c r="O751" s="88"/>
      <c r="P751" s="217">
        <f>O751*H751</f>
        <v>0</v>
      </c>
      <c r="Q751" s="217">
        <v>0.00046999999999999999</v>
      </c>
      <c r="R751" s="217">
        <f>Q751*H751</f>
        <v>0.0023500000000000001</v>
      </c>
      <c r="S751" s="217">
        <v>0</v>
      </c>
      <c r="T751" s="218">
        <f>S751*H751</f>
        <v>0</v>
      </c>
      <c r="U751" s="42"/>
      <c r="V751" s="42"/>
      <c r="W751" s="42"/>
      <c r="X751" s="42"/>
      <c r="Y751" s="42"/>
      <c r="Z751" s="42"/>
      <c r="AA751" s="42"/>
      <c r="AB751" s="42"/>
      <c r="AC751" s="42"/>
      <c r="AD751" s="42"/>
      <c r="AE751" s="42"/>
      <c r="AR751" s="219" t="s">
        <v>274</v>
      </c>
      <c r="AT751" s="219" t="s">
        <v>158</v>
      </c>
      <c r="AU751" s="219" t="s">
        <v>88</v>
      </c>
      <c r="AY751" s="20" t="s">
        <v>156</v>
      </c>
      <c r="BE751" s="220">
        <f>IF(N751="základní",J751,0)</f>
        <v>0</v>
      </c>
      <c r="BF751" s="220">
        <f>IF(N751="snížená",J751,0)</f>
        <v>0</v>
      </c>
      <c r="BG751" s="220">
        <f>IF(N751="zákl. přenesená",J751,0)</f>
        <v>0</v>
      </c>
      <c r="BH751" s="220">
        <f>IF(N751="sníž. přenesená",J751,0)</f>
        <v>0</v>
      </c>
      <c r="BI751" s="220">
        <f>IF(N751="nulová",J751,0)</f>
        <v>0</v>
      </c>
      <c r="BJ751" s="20" t="s">
        <v>86</v>
      </c>
      <c r="BK751" s="220">
        <f>ROUND(I751*H751,2)</f>
        <v>0</v>
      </c>
      <c r="BL751" s="20" t="s">
        <v>274</v>
      </c>
      <c r="BM751" s="219" t="s">
        <v>1098</v>
      </c>
    </row>
    <row r="752" s="2" customFormat="1">
      <c r="A752" s="42"/>
      <c r="B752" s="43"/>
      <c r="C752" s="44"/>
      <c r="D752" s="221" t="s">
        <v>164</v>
      </c>
      <c r="E752" s="44"/>
      <c r="F752" s="222" t="s">
        <v>1099</v>
      </c>
      <c r="G752" s="44"/>
      <c r="H752" s="44"/>
      <c r="I752" s="223"/>
      <c r="J752" s="44"/>
      <c r="K752" s="44"/>
      <c r="L752" s="48"/>
      <c r="M752" s="224"/>
      <c r="N752" s="225"/>
      <c r="O752" s="88"/>
      <c r="P752" s="88"/>
      <c r="Q752" s="88"/>
      <c r="R752" s="88"/>
      <c r="S752" s="88"/>
      <c r="T752" s="89"/>
      <c r="U752" s="42"/>
      <c r="V752" s="42"/>
      <c r="W752" s="42"/>
      <c r="X752" s="42"/>
      <c r="Y752" s="42"/>
      <c r="Z752" s="42"/>
      <c r="AA752" s="42"/>
      <c r="AB752" s="42"/>
      <c r="AC752" s="42"/>
      <c r="AD752" s="42"/>
      <c r="AE752" s="42"/>
      <c r="AT752" s="20" t="s">
        <v>164</v>
      </c>
      <c r="AU752" s="20" t="s">
        <v>88</v>
      </c>
    </row>
    <row r="753" s="14" customFormat="1">
      <c r="A753" s="14"/>
      <c r="B753" s="236"/>
      <c r="C753" s="237"/>
      <c r="D753" s="221" t="s">
        <v>166</v>
      </c>
      <c r="E753" s="238" t="s">
        <v>32</v>
      </c>
      <c r="F753" s="239" t="s">
        <v>1100</v>
      </c>
      <c r="G753" s="237"/>
      <c r="H753" s="240">
        <v>5</v>
      </c>
      <c r="I753" s="241"/>
      <c r="J753" s="237"/>
      <c r="K753" s="237"/>
      <c r="L753" s="242"/>
      <c r="M753" s="243"/>
      <c r="N753" s="244"/>
      <c r="O753" s="244"/>
      <c r="P753" s="244"/>
      <c r="Q753" s="244"/>
      <c r="R753" s="244"/>
      <c r="S753" s="244"/>
      <c r="T753" s="245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6" t="s">
        <v>166</v>
      </c>
      <c r="AU753" s="246" t="s">
        <v>88</v>
      </c>
      <c r="AV753" s="14" t="s">
        <v>88</v>
      </c>
      <c r="AW753" s="14" t="s">
        <v>39</v>
      </c>
      <c r="AX753" s="14" t="s">
        <v>86</v>
      </c>
      <c r="AY753" s="246" t="s">
        <v>156</v>
      </c>
    </row>
    <row r="754" s="2" customFormat="1" ht="24.15" customHeight="1">
      <c r="A754" s="42"/>
      <c r="B754" s="43"/>
      <c r="C754" s="269" t="s">
        <v>1101</v>
      </c>
      <c r="D754" s="269" t="s">
        <v>517</v>
      </c>
      <c r="E754" s="270" t="s">
        <v>1102</v>
      </c>
      <c r="F754" s="271" t="s">
        <v>1103</v>
      </c>
      <c r="G754" s="272" t="s">
        <v>306</v>
      </c>
      <c r="H754" s="273">
        <v>5</v>
      </c>
      <c r="I754" s="274"/>
      <c r="J754" s="275">
        <f>ROUND(I754*H754,2)</f>
        <v>0</v>
      </c>
      <c r="K754" s="271" t="s">
        <v>32</v>
      </c>
      <c r="L754" s="276"/>
      <c r="M754" s="277" t="s">
        <v>32</v>
      </c>
      <c r="N754" s="278" t="s">
        <v>49</v>
      </c>
      <c r="O754" s="88"/>
      <c r="P754" s="217">
        <f>O754*H754</f>
        <v>0</v>
      </c>
      <c r="Q754" s="217">
        <v>0.01</v>
      </c>
      <c r="R754" s="217">
        <f>Q754*H754</f>
        <v>0.050000000000000003</v>
      </c>
      <c r="S754" s="217">
        <v>0</v>
      </c>
      <c r="T754" s="218">
        <f>S754*H754</f>
        <v>0</v>
      </c>
      <c r="U754" s="42"/>
      <c r="V754" s="42"/>
      <c r="W754" s="42"/>
      <c r="X754" s="42"/>
      <c r="Y754" s="42"/>
      <c r="Z754" s="42"/>
      <c r="AA754" s="42"/>
      <c r="AB754" s="42"/>
      <c r="AC754" s="42"/>
      <c r="AD754" s="42"/>
      <c r="AE754" s="42"/>
      <c r="AR754" s="219" t="s">
        <v>207</v>
      </c>
      <c r="AT754" s="219" t="s">
        <v>517</v>
      </c>
      <c r="AU754" s="219" t="s">
        <v>88</v>
      </c>
      <c r="AY754" s="20" t="s">
        <v>156</v>
      </c>
      <c r="BE754" s="220">
        <f>IF(N754="základní",J754,0)</f>
        <v>0</v>
      </c>
      <c r="BF754" s="220">
        <f>IF(N754="snížená",J754,0)</f>
        <v>0</v>
      </c>
      <c r="BG754" s="220">
        <f>IF(N754="zákl. přenesená",J754,0)</f>
        <v>0</v>
      </c>
      <c r="BH754" s="220">
        <f>IF(N754="sníž. přenesená",J754,0)</f>
        <v>0</v>
      </c>
      <c r="BI754" s="220">
        <f>IF(N754="nulová",J754,0)</f>
        <v>0</v>
      </c>
      <c r="BJ754" s="20" t="s">
        <v>86</v>
      </c>
      <c r="BK754" s="220">
        <f>ROUND(I754*H754,2)</f>
        <v>0</v>
      </c>
      <c r="BL754" s="20" t="s">
        <v>162</v>
      </c>
      <c r="BM754" s="219" t="s">
        <v>1104</v>
      </c>
    </row>
    <row r="755" s="2" customFormat="1">
      <c r="A755" s="42"/>
      <c r="B755" s="43"/>
      <c r="C755" s="44"/>
      <c r="D755" s="221" t="s">
        <v>164</v>
      </c>
      <c r="E755" s="44"/>
      <c r="F755" s="222" t="s">
        <v>1103</v>
      </c>
      <c r="G755" s="44"/>
      <c r="H755" s="44"/>
      <c r="I755" s="223"/>
      <c r="J755" s="44"/>
      <c r="K755" s="44"/>
      <c r="L755" s="48"/>
      <c r="M755" s="224"/>
      <c r="N755" s="225"/>
      <c r="O755" s="88"/>
      <c r="P755" s="88"/>
      <c r="Q755" s="88"/>
      <c r="R755" s="88"/>
      <c r="S755" s="88"/>
      <c r="T755" s="89"/>
      <c r="U755" s="42"/>
      <c r="V755" s="42"/>
      <c r="W755" s="42"/>
      <c r="X755" s="42"/>
      <c r="Y755" s="42"/>
      <c r="Z755" s="42"/>
      <c r="AA755" s="42"/>
      <c r="AB755" s="42"/>
      <c r="AC755" s="42"/>
      <c r="AD755" s="42"/>
      <c r="AE755" s="42"/>
      <c r="AT755" s="20" t="s">
        <v>164</v>
      </c>
      <c r="AU755" s="20" t="s">
        <v>88</v>
      </c>
    </row>
    <row r="756" s="2" customFormat="1" ht="16.5" customHeight="1">
      <c r="A756" s="42"/>
      <c r="B756" s="43"/>
      <c r="C756" s="208" t="s">
        <v>1105</v>
      </c>
      <c r="D756" s="208" t="s">
        <v>158</v>
      </c>
      <c r="E756" s="209" t="s">
        <v>1106</v>
      </c>
      <c r="F756" s="210" t="s">
        <v>1107</v>
      </c>
      <c r="G756" s="211" t="s">
        <v>306</v>
      </c>
      <c r="H756" s="212">
        <v>1</v>
      </c>
      <c r="I756" s="213"/>
      <c r="J756" s="214">
        <f>ROUND(I756*H756,2)</f>
        <v>0</v>
      </c>
      <c r="K756" s="210" t="s">
        <v>32</v>
      </c>
      <c r="L756" s="48"/>
      <c r="M756" s="215" t="s">
        <v>32</v>
      </c>
      <c r="N756" s="216" t="s">
        <v>49</v>
      </c>
      <c r="O756" s="88"/>
      <c r="P756" s="217">
        <f>O756*H756</f>
        <v>0</v>
      </c>
      <c r="Q756" s="217">
        <v>0.00040000000000000002</v>
      </c>
      <c r="R756" s="217">
        <f>Q756*H756</f>
        <v>0.00040000000000000002</v>
      </c>
      <c r="S756" s="217">
        <v>0</v>
      </c>
      <c r="T756" s="218">
        <f>S756*H756</f>
        <v>0</v>
      </c>
      <c r="U756" s="42"/>
      <c r="V756" s="42"/>
      <c r="W756" s="42"/>
      <c r="X756" s="42"/>
      <c r="Y756" s="42"/>
      <c r="Z756" s="42"/>
      <c r="AA756" s="42"/>
      <c r="AB756" s="42"/>
      <c r="AC756" s="42"/>
      <c r="AD756" s="42"/>
      <c r="AE756" s="42"/>
      <c r="AR756" s="219" t="s">
        <v>274</v>
      </c>
      <c r="AT756" s="219" t="s">
        <v>158</v>
      </c>
      <c r="AU756" s="219" t="s">
        <v>88</v>
      </c>
      <c r="AY756" s="20" t="s">
        <v>156</v>
      </c>
      <c r="BE756" s="220">
        <f>IF(N756="základní",J756,0)</f>
        <v>0</v>
      </c>
      <c r="BF756" s="220">
        <f>IF(N756="snížená",J756,0)</f>
        <v>0</v>
      </c>
      <c r="BG756" s="220">
        <f>IF(N756="zákl. přenesená",J756,0)</f>
        <v>0</v>
      </c>
      <c r="BH756" s="220">
        <f>IF(N756="sníž. přenesená",J756,0)</f>
        <v>0</v>
      </c>
      <c r="BI756" s="220">
        <f>IF(N756="nulová",J756,0)</f>
        <v>0</v>
      </c>
      <c r="BJ756" s="20" t="s">
        <v>86</v>
      </c>
      <c r="BK756" s="220">
        <f>ROUND(I756*H756,2)</f>
        <v>0</v>
      </c>
      <c r="BL756" s="20" t="s">
        <v>274</v>
      </c>
      <c r="BM756" s="219" t="s">
        <v>1108</v>
      </c>
    </row>
    <row r="757" s="2" customFormat="1">
      <c r="A757" s="42"/>
      <c r="B757" s="43"/>
      <c r="C757" s="44"/>
      <c r="D757" s="221" t="s">
        <v>164</v>
      </c>
      <c r="E757" s="44"/>
      <c r="F757" s="222" t="s">
        <v>1109</v>
      </c>
      <c r="G757" s="44"/>
      <c r="H757" s="44"/>
      <c r="I757" s="223"/>
      <c r="J757" s="44"/>
      <c r="K757" s="44"/>
      <c r="L757" s="48"/>
      <c r="M757" s="224"/>
      <c r="N757" s="225"/>
      <c r="O757" s="88"/>
      <c r="P757" s="88"/>
      <c r="Q757" s="88"/>
      <c r="R757" s="88"/>
      <c r="S757" s="88"/>
      <c r="T757" s="89"/>
      <c r="U757" s="42"/>
      <c r="V757" s="42"/>
      <c r="W757" s="42"/>
      <c r="X757" s="42"/>
      <c r="Y757" s="42"/>
      <c r="Z757" s="42"/>
      <c r="AA757" s="42"/>
      <c r="AB757" s="42"/>
      <c r="AC757" s="42"/>
      <c r="AD757" s="42"/>
      <c r="AE757" s="42"/>
      <c r="AT757" s="20" t="s">
        <v>164</v>
      </c>
      <c r="AU757" s="20" t="s">
        <v>88</v>
      </c>
    </row>
    <row r="758" s="2" customFormat="1" ht="24.15" customHeight="1">
      <c r="A758" s="42"/>
      <c r="B758" s="43"/>
      <c r="C758" s="269" t="s">
        <v>1110</v>
      </c>
      <c r="D758" s="269" t="s">
        <v>517</v>
      </c>
      <c r="E758" s="270" t="s">
        <v>1111</v>
      </c>
      <c r="F758" s="271" t="s">
        <v>1112</v>
      </c>
      <c r="G758" s="272" t="s">
        <v>306</v>
      </c>
      <c r="H758" s="273">
        <v>1</v>
      </c>
      <c r="I758" s="274"/>
      <c r="J758" s="275">
        <f>ROUND(I758*H758,2)</f>
        <v>0</v>
      </c>
      <c r="K758" s="271" t="s">
        <v>32</v>
      </c>
      <c r="L758" s="276"/>
      <c r="M758" s="277" t="s">
        <v>32</v>
      </c>
      <c r="N758" s="278" t="s">
        <v>49</v>
      </c>
      <c r="O758" s="88"/>
      <c r="P758" s="217">
        <f>O758*H758</f>
        <v>0</v>
      </c>
      <c r="Q758" s="217">
        <v>0.01</v>
      </c>
      <c r="R758" s="217">
        <f>Q758*H758</f>
        <v>0.01</v>
      </c>
      <c r="S758" s="217">
        <v>0</v>
      </c>
      <c r="T758" s="218">
        <f>S758*H758</f>
        <v>0</v>
      </c>
      <c r="U758" s="42"/>
      <c r="V758" s="42"/>
      <c r="W758" s="42"/>
      <c r="X758" s="42"/>
      <c r="Y758" s="42"/>
      <c r="Z758" s="42"/>
      <c r="AA758" s="42"/>
      <c r="AB758" s="42"/>
      <c r="AC758" s="42"/>
      <c r="AD758" s="42"/>
      <c r="AE758" s="42"/>
      <c r="AR758" s="219" t="s">
        <v>207</v>
      </c>
      <c r="AT758" s="219" t="s">
        <v>517</v>
      </c>
      <c r="AU758" s="219" t="s">
        <v>88</v>
      </c>
      <c r="AY758" s="20" t="s">
        <v>156</v>
      </c>
      <c r="BE758" s="220">
        <f>IF(N758="základní",J758,0)</f>
        <v>0</v>
      </c>
      <c r="BF758" s="220">
        <f>IF(N758="snížená",J758,0)</f>
        <v>0</v>
      </c>
      <c r="BG758" s="220">
        <f>IF(N758="zákl. přenesená",J758,0)</f>
        <v>0</v>
      </c>
      <c r="BH758" s="220">
        <f>IF(N758="sníž. přenesená",J758,0)</f>
        <v>0</v>
      </c>
      <c r="BI758" s="220">
        <f>IF(N758="nulová",J758,0)</f>
        <v>0</v>
      </c>
      <c r="BJ758" s="20" t="s">
        <v>86</v>
      </c>
      <c r="BK758" s="220">
        <f>ROUND(I758*H758,2)</f>
        <v>0</v>
      </c>
      <c r="BL758" s="20" t="s">
        <v>162</v>
      </c>
      <c r="BM758" s="219" t="s">
        <v>1113</v>
      </c>
    </row>
    <row r="759" s="2" customFormat="1">
      <c r="A759" s="42"/>
      <c r="B759" s="43"/>
      <c r="C759" s="44"/>
      <c r="D759" s="221" t="s">
        <v>164</v>
      </c>
      <c r="E759" s="44"/>
      <c r="F759" s="222" t="s">
        <v>1112</v>
      </c>
      <c r="G759" s="44"/>
      <c r="H759" s="44"/>
      <c r="I759" s="223"/>
      <c r="J759" s="44"/>
      <c r="K759" s="44"/>
      <c r="L759" s="48"/>
      <c r="M759" s="224"/>
      <c r="N759" s="225"/>
      <c r="O759" s="88"/>
      <c r="P759" s="88"/>
      <c r="Q759" s="88"/>
      <c r="R759" s="88"/>
      <c r="S759" s="88"/>
      <c r="T759" s="89"/>
      <c r="U759" s="42"/>
      <c r="V759" s="42"/>
      <c r="W759" s="42"/>
      <c r="X759" s="42"/>
      <c r="Y759" s="42"/>
      <c r="Z759" s="42"/>
      <c r="AA759" s="42"/>
      <c r="AB759" s="42"/>
      <c r="AC759" s="42"/>
      <c r="AD759" s="42"/>
      <c r="AE759" s="42"/>
      <c r="AT759" s="20" t="s">
        <v>164</v>
      </c>
      <c r="AU759" s="20" t="s">
        <v>88</v>
      </c>
    </row>
    <row r="760" s="2" customFormat="1" ht="16.5" customHeight="1">
      <c r="A760" s="42"/>
      <c r="B760" s="43"/>
      <c r="C760" s="208" t="s">
        <v>1114</v>
      </c>
      <c r="D760" s="208" t="s">
        <v>158</v>
      </c>
      <c r="E760" s="209" t="s">
        <v>1115</v>
      </c>
      <c r="F760" s="210" t="s">
        <v>1116</v>
      </c>
      <c r="G760" s="211" t="s">
        <v>306</v>
      </c>
      <c r="H760" s="212">
        <v>4</v>
      </c>
      <c r="I760" s="213"/>
      <c r="J760" s="214">
        <f>ROUND(I760*H760,2)</f>
        <v>0</v>
      </c>
      <c r="K760" s="210" t="s">
        <v>32</v>
      </c>
      <c r="L760" s="48"/>
      <c r="M760" s="215" t="s">
        <v>32</v>
      </c>
      <c r="N760" s="216" t="s">
        <v>49</v>
      </c>
      <c r="O760" s="88"/>
      <c r="P760" s="217">
        <f>O760*H760</f>
        <v>0</v>
      </c>
      <c r="Q760" s="217">
        <v>0</v>
      </c>
      <c r="R760" s="217">
        <f>Q760*H760</f>
        <v>0</v>
      </c>
      <c r="S760" s="217">
        <v>0.024</v>
      </c>
      <c r="T760" s="218">
        <f>S760*H760</f>
        <v>0.096000000000000002</v>
      </c>
      <c r="U760" s="42"/>
      <c r="V760" s="42"/>
      <c r="W760" s="42"/>
      <c r="X760" s="42"/>
      <c r="Y760" s="42"/>
      <c r="Z760" s="42"/>
      <c r="AA760" s="42"/>
      <c r="AB760" s="42"/>
      <c r="AC760" s="42"/>
      <c r="AD760" s="42"/>
      <c r="AE760" s="42"/>
      <c r="AR760" s="219" t="s">
        <v>274</v>
      </c>
      <c r="AT760" s="219" t="s">
        <v>158</v>
      </c>
      <c r="AU760" s="219" t="s">
        <v>88</v>
      </c>
      <c r="AY760" s="20" t="s">
        <v>156</v>
      </c>
      <c r="BE760" s="220">
        <f>IF(N760="základní",J760,0)</f>
        <v>0</v>
      </c>
      <c r="BF760" s="220">
        <f>IF(N760="snížená",J760,0)</f>
        <v>0</v>
      </c>
      <c r="BG760" s="220">
        <f>IF(N760="zákl. přenesená",J760,0)</f>
        <v>0</v>
      </c>
      <c r="BH760" s="220">
        <f>IF(N760="sníž. přenesená",J760,0)</f>
        <v>0</v>
      </c>
      <c r="BI760" s="220">
        <f>IF(N760="nulová",J760,0)</f>
        <v>0</v>
      </c>
      <c r="BJ760" s="20" t="s">
        <v>86</v>
      </c>
      <c r="BK760" s="220">
        <f>ROUND(I760*H760,2)</f>
        <v>0</v>
      </c>
      <c r="BL760" s="20" t="s">
        <v>274</v>
      </c>
      <c r="BM760" s="219" t="s">
        <v>1117</v>
      </c>
    </row>
    <row r="761" s="2" customFormat="1">
      <c r="A761" s="42"/>
      <c r="B761" s="43"/>
      <c r="C761" s="44"/>
      <c r="D761" s="221" t="s">
        <v>164</v>
      </c>
      <c r="E761" s="44"/>
      <c r="F761" s="222" t="s">
        <v>1118</v>
      </c>
      <c r="G761" s="44"/>
      <c r="H761" s="44"/>
      <c r="I761" s="223"/>
      <c r="J761" s="44"/>
      <c r="K761" s="44"/>
      <c r="L761" s="48"/>
      <c r="M761" s="224"/>
      <c r="N761" s="225"/>
      <c r="O761" s="88"/>
      <c r="P761" s="88"/>
      <c r="Q761" s="88"/>
      <c r="R761" s="88"/>
      <c r="S761" s="88"/>
      <c r="T761" s="89"/>
      <c r="U761" s="42"/>
      <c r="V761" s="42"/>
      <c r="W761" s="42"/>
      <c r="X761" s="42"/>
      <c r="Y761" s="42"/>
      <c r="Z761" s="42"/>
      <c r="AA761" s="42"/>
      <c r="AB761" s="42"/>
      <c r="AC761" s="42"/>
      <c r="AD761" s="42"/>
      <c r="AE761" s="42"/>
      <c r="AT761" s="20" t="s">
        <v>164</v>
      </c>
      <c r="AU761" s="20" t="s">
        <v>88</v>
      </c>
    </row>
    <row r="762" s="2" customFormat="1" ht="16.5" customHeight="1">
      <c r="A762" s="42"/>
      <c r="B762" s="43"/>
      <c r="C762" s="208" t="s">
        <v>1119</v>
      </c>
      <c r="D762" s="208" t="s">
        <v>158</v>
      </c>
      <c r="E762" s="209" t="s">
        <v>1120</v>
      </c>
      <c r="F762" s="210" t="s">
        <v>1121</v>
      </c>
      <c r="G762" s="211" t="s">
        <v>221</v>
      </c>
      <c r="H762" s="212">
        <v>0.114</v>
      </c>
      <c r="I762" s="213"/>
      <c r="J762" s="214">
        <f>ROUND(I762*H762,2)</f>
        <v>0</v>
      </c>
      <c r="K762" s="210" t="s">
        <v>32</v>
      </c>
      <c r="L762" s="48"/>
      <c r="M762" s="215" t="s">
        <v>32</v>
      </c>
      <c r="N762" s="216" t="s">
        <v>49</v>
      </c>
      <c r="O762" s="88"/>
      <c r="P762" s="217">
        <f>O762*H762</f>
        <v>0</v>
      </c>
      <c r="Q762" s="217">
        <v>0</v>
      </c>
      <c r="R762" s="217">
        <f>Q762*H762</f>
        <v>0</v>
      </c>
      <c r="S762" s="217">
        <v>0</v>
      </c>
      <c r="T762" s="218">
        <f>S762*H762</f>
        <v>0</v>
      </c>
      <c r="U762" s="42"/>
      <c r="V762" s="42"/>
      <c r="W762" s="42"/>
      <c r="X762" s="42"/>
      <c r="Y762" s="42"/>
      <c r="Z762" s="42"/>
      <c r="AA762" s="42"/>
      <c r="AB762" s="42"/>
      <c r="AC762" s="42"/>
      <c r="AD762" s="42"/>
      <c r="AE762" s="42"/>
      <c r="AR762" s="219" t="s">
        <v>274</v>
      </c>
      <c r="AT762" s="219" t="s">
        <v>158</v>
      </c>
      <c r="AU762" s="219" t="s">
        <v>88</v>
      </c>
      <c r="AY762" s="20" t="s">
        <v>156</v>
      </c>
      <c r="BE762" s="220">
        <f>IF(N762="základní",J762,0)</f>
        <v>0</v>
      </c>
      <c r="BF762" s="220">
        <f>IF(N762="snížená",J762,0)</f>
        <v>0</v>
      </c>
      <c r="BG762" s="220">
        <f>IF(N762="zákl. přenesená",J762,0)</f>
        <v>0</v>
      </c>
      <c r="BH762" s="220">
        <f>IF(N762="sníž. přenesená",J762,0)</f>
        <v>0</v>
      </c>
      <c r="BI762" s="220">
        <f>IF(N762="nulová",J762,0)</f>
        <v>0</v>
      </c>
      <c r="BJ762" s="20" t="s">
        <v>86</v>
      </c>
      <c r="BK762" s="220">
        <f>ROUND(I762*H762,2)</f>
        <v>0</v>
      </c>
      <c r="BL762" s="20" t="s">
        <v>274</v>
      </c>
      <c r="BM762" s="219" t="s">
        <v>1122</v>
      </c>
    </row>
    <row r="763" s="2" customFormat="1">
      <c r="A763" s="42"/>
      <c r="B763" s="43"/>
      <c r="C763" s="44"/>
      <c r="D763" s="221" t="s">
        <v>164</v>
      </c>
      <c r="E763" s="44"/>
      <c r="F763" s="222" t="s">
        <v>1123</v>
      </c>
      <c r="G763" s="44"/>
      <c r="H763" s="44"/>
      <c r="I763" s="223"/>
      <c r="J763" s="44"/>
      <c r="K763" s="44"/>
      <c r="L763" s="48"/>
      <c r="M763" s="224"/>
      <c r="N763" s="225"/>
      <c r="O763" s="88"/>
      <c r="P763" s="88"/>
      <c r="Q763" s="88"/>
      <c r="R763" s="88"/>
      <c r="S763" s="88"/>
      <c r="T763" s="89"/>
      <c r="U763" s="42"/>
      <c r="V763" s="42"/>
      <c r="W763" s="42"/>
      <c r="X763" s="42"/>
      <c r="Y763" s="42"/>
      <c r="Z763" s="42"/>
      <c r="AA763" s="42"/>
      <c r="AB763" s="42"/>
      <c r="AC763" s="42"/>
      <c r="AD763" s="42"/>
      <c r="AE763" s="42"/>
      <c r="AT763" s="20" t="s">
        <v>164</v>
      </c>
      <c r="AU763" s="20" t="s">
        <v>88</v>
      </c>
    </row>
    <row r="764" s="2" customFormat="1" ht="16.5" customHeight="1">
      <c r="A764" s="42"/>
      <c r="B764" s="43"/>
      <c r="C764" s="208" t="s">
        <v>1124</v>
      </c>
      <c r="D764" s="208" t="s">
        <v>158</v>
      </c>
      <c r="E764" s="209" t="s">
        <v>1125</v>
      </c>
      <c r="F764" s="210" t="s">
        <v>1126</v>
      </c>
      <c r="G764" s="211" t="s">
        <v>221</v>
      </c>
      <c r="H764" s="212">
        <v>0.114</v>
      </c>
      <c r="I764" s="213"/>
      <c r="J764" s="214">
        <f>ROUND(I764*H764,2)</f>
        <v>0</v>
      </c>
      <c r="K764" s="210" t="s">
        <v>32</v>
      </c>
      <c r="L764" s="48"/>
      <c r="M764" s="215" t="s">
        <v>32</v>
      </c>
      <c r="N764" s="216" t="s">
        <v>49</v>
      </c>
      <c r="O764" s="88"/>
      <c r="P764" s="217">
        <f>O764*H764</f>
        <v>0</v>
      </c>
      <c r="Q764" s="217">
        <v>0</v>
      </c>
      <c r="R764" s="217">
        <f>Q764*H764</f>
        <v>0</v>
      </c>
      <c r="S764" s="217">
        <v>0</v>
      </c>
      <c r="T764" s="218">
        <f>S764*H764</f>
        <v>0</v>
      </c>
      <c r="U764" s="42"/>
      <c r="V764" s="42"/>
      <c r="W764" s="42"/>
      <c r="X764" s="42"/>
      <c r="Y764" s="42"/>
      <c r="Z764" s="42"/>
      <c r="AA764" s="42"/>
      <c r="AB764" s="42"/>
      <c r="AC764" s="42"/>
      <c r="AD764" s="42"/>
      <c r="AE764" s="42"/>
      <c r="AR764" s="219" t="s">
        <v>274</v>
      </c>
      <c r="AT764" s="219" t="s">
        <v>158</v>
      </c>
      <c r="AU764" s="219" t="s">
        <v>88</v>
      </c>
      <c r="AY764" s="20" t="s">
        <v>156</v>
      </c>
      <c r="BE764" s="220">
        <f>IF(N764="základní",J764,0)</f>
        <v>0</v>
      </c>
      <c r="BF764" s="220">
        <f>IF(N764="snížená",J764,0)</f>
        <v>0</v>
      </c>
      <c r="BG764" s="220">
        <f>IF(N764="zákl. přenesená",J764,0)</f>
        <v>0</v>
      </c>
      <c r="BH764" s="220">
        <f>IF(N764="sníž. přenesená",J764,0)</f>
        <v>0</v>
      </c>
      <c r="BI764" s="220">
        <f>IF(N764="nulová",J764,0)</f>
        <v>0</v>
      </c>
      <c r="BJ764" s="20" t="s">
        <v>86</v>
      </c>
      <c r="BK764" s="220">
        <f>ROUND(I764*H764,2)</f>
        <v>0</v>
      </c>
      <c r="BL764" s="20" t="s">
        <v>274</v>
      </c>
      <c r="BM764" s="219" t="s">
        <v>1127</v>
      </c>
    </row>
    <row r="765" s="2" customFormat="1">
      <c r="A765" s="42"/>
      <c r="B765" s="43"/>
      <c r="C765" s="44"/>
      <c r="D765" s="221" t="s">
        <v>164</v>
      </c>
      <c r="E765" s="44"/>
      <c r="F765" s="222" t="s">
        <v>1128</v>
      </c>
      <c r="G765" s="44"/>
      <c r="H765" s="44"/>
      <c r="I765" s="223"/>
      <c r="J765" s="44"/>
      <c r="K765" s="44"/>
      <c r="L765" s="48"/>
      <c r="M765" s="224"/>
      <c r="N765" s="225"/>
      <c r="O765" s="88"/>
      <c r="P765" s="88"/>
      <c r="Q765" s="88"/>
      <c r="R765" s="88"/>
      <c r="S765" s="88"/>
      <c r="T765" s="89"/>
      <c r="U765" s="42"/>
      <c r="V765" s="42"/>
      <c r="W765" s="42"/>
      <c r="X765" s="42"/>
      <c r="Y765" s="42"/>
      <c r="Z765" s="42"/>
      <c r="AA765" s="42"/>
      <c r="AB765" s="42"/>
      <c r="AC765" s="42"/>
      <c r="AD765" s="42"/>
      <c r="AE765" s="42"/>
      <c r="AT765" s="20" t="s">
        <v>164</v>
      </c>
      <c r="AU765" s="20" t="s">
        <v>88</v>
      </c>
    </row>
    <row r="766" s="12" customFormat="1" ht="22.8" customHeight="1">
      <c r="A766" s="12"/>
      <c r="B766" s="192"/>
      <c r="C766" s="193"/>
      <c r="D766" s="194" t="s">
        <v>77</v>
      </c>
      <c r="E766" s="206" t="s">
        <v>1129</v>
      </c>
      <c r="F766" s="206" t="s">
        <v>1130</v>
      </c>
      <c r="G766" s="193"/>
      <c r="H766" s="193"/>
      <c r="I766" s="196"/>
      <c r="J766" s="207">
        <f>BK766</f>
        <v>0</v>
      </c>
      <c r="K766" s="193"/>
      <c r="L766" s="198"/>
      <c r="M766" s="199"/>
      <c r="N766" s="200"/>
      <c r="O766" s="200"/>
      <c r="P766" s="201">
        <f>SUM(P767:P828)</f>
        <v>0</v>
      </c>
      <c r="Q766" s="200"/>
      <c r="R766" s="201">
        <f>SUM(R767:R828)</f>
        <v>9.8162306099999999</v>
      </c>
      <c r="S766" s="200"/>
      <c r="T766" s="202">
        <f>SUM(T767:T828)</f>
        <v>5.7232599999999998</v>
      </c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R766" s="203" t="s">
        <v>88</v>
      </c>
      <c r="AT766" s="204" t="s">
        <v>77</v>
      </c>
      <c r="AU766" s="204" t="s">
        <v>86</v>
      </c>
      <c r="AY766" s="203" t="s">
        <v>156</v>
      </c>
      <c r="BK766" s="205">
        <f>SUM(BK767:BK828)</f>
        <v>0</v>
      </c>
    </row>
    <row r="767" s="2" customFormat="1" ht="16.5" customHeight="1">
      <c r="A767" s="42"/>
      <c r="B767" s="43"/>
      <c r="C767" s="208" t="s">
        <v>1131</v>
      </c>
      <c r="D767" s="208" t="s">
        <v>158</v>
      </c>
      <c r="E767" s="209" t="s">
        <v>1132</v>
      </c>
      <c r="F767" s="210" t="s">
        <v>1133</v>
      </c>
      <c r="G767" s="211" t="s">
        <v>161</v>
      </c>
      <c r="H767" s="212">
        <v>136.65000000000001</v>
      </c>
      <c r="I767" s="213"/>
      <c r="J767" s="214">
        <f>ROUND(I767*H767,2)</f>
        <v>0</v>
      </c>
      <c r="K767" s="210" t="s">
        <v>32</v>
      </c>
      <c r="L767" s="48"/>
      <c r="M767" s="215" t="s">
        <v>32</v>
      </c>
      <c r="N767" s="216" t="s">
        <v>49</v>
      </c>
      <c r="O767" s="88"/>
      <c r="P767" s="217">
        <f>O767*H767</f>
        <v>0</v>
      </c>
      <c r="Q767" s="217">
        <v>0.00029999999999999997</v>
      </c>
      <c r="R767" s="217">
        <f>Q767*H767</f>
        <v>0.040994999999999997</v>
      </c>
      <c r="S767" s="217">
        <v>0</v>
      </c>
      <c r="T767" s="218">
        <f>S767*H767</f>
        <v>0</v>
      </c>
      <c r="U767" s="42"/>
      <c r="V767" s="42"/>
      <c r="W767" s="42"/>
      <c r="X767" s="42"/>
      <c r="Y767" s="42"/>
      <c r="Z767" s="42"/>
      <c r="AA767" s="42"/>
      <c r="AB767" s="42"/>
      <c r="AC767" s="42"/>
      <c r="AD767" s="42"/>
      <c r="AE767" s="42"/>
      <c r="AR767" s="219" t="s">
        <v>274</v>
      </c>
      <c r="AT767" s="219" t="s">
        <v>158</v>
      </c>
      <c r="AU767" s="219" t="s">
        <v>88</v>
      </c>
      <c r="AY767" s="20" t="s">
        <v>156</v>
      </c>
      <c r="BE767" s="220">
        <f>IF(N767="základní",J767,0)</f>
        <v>0</v>
      </c>
      <c r="BF767" s="220">
        <f>IF(N767="snížená",J767,0)</f>
        <v>0</v>
      </c>
      <c r="BG767" s="220">
        <f>IF(N767="zákl. přenesená",J767,0)</f>
        <v>0</v>
      </c>
      <c r="BH767" s="220">
        <f>IF(N767="sníž. přenesená",J767,0)</f>
        <v>0</v>
      </c>
      <c r="BI767" s="220">
        <f>IF(N767="nulová",J767,0)</f>
        <v>0</v>
      </c>
      <c r="BJ767" s="20" t="s">
        <v>86</v>
      </c>
      <c r="BK767" s="220">
        <f>ROUND(I767*H767,2)</f>
        <v>0</v>
      </c>
      <c r="BL767" s="20" t="s">
        <v>274</v>
      </c>
      <c r="BM767" s="219" t="s">
        <v>1134</v>
      </c>
    </row>
    <row r="768" s="2" customFormat="1">
      <c r="A768" s="42"/>
      <c r="B768" s="43"/>
      <c r="C768" s="44"/>
      <c r="D768" s="221" t="s">
        <v>164</v>
      </c>
      <c r="E768" s="44"/>
      <c r="F768" s="222" t="s">
        <v>1135</v>
      </c>
      <c r="G768" s="44"/>
      <c r="H768" s="44"/>
      <c r="I768" s="223"/>
      <c r="J768" s="44"/>
      <c r="K768" s="44"/>
      <c r="L768" s="48"/>
      <c r="M768" s="224"/>
      <c r="N768" s="225"/>
      <c r="O768" s="88"/>
      <c r="P768" s="88"/>
      <c r="Q768" s="88"/>
      <c r="R768" s="88"/>
      <c r="S768" s="88"/>
      <c r="T768" s="89"/>
      <c r="U768" s="42"/>
      <c r="V768" s="42"/>
      <c r="W768" s="42"/>
      <c r="X768" s="42"/>
      <c r="Y768" s="42"/>
      <c r="Z768" s="42"/>
      <c r="AA768" s="42"/>
      <c r="AB768" s="42"/>
      <c r="AC768" s="42"/>
      <c r="AD768" s="42"/>
      <c r="AE768" s="42"/>
      <c r="AT768" s="20" t="s">
        <v>164</v>
      </c>
      <c r="AU768" s="20" t="s">
        <v>88</v>
      </c>
    </row>
    <row r="769" s="13" customFormat="1">
      <c r="A769" s="13"/>
      <c r="B769" s="226"/>
      <c r="C769" s="227"/>
      <c r="D769" s="221" t="s">
        <v>166</v>
      </c>
      <c r="E769" s="228" t="s">
        <v>32</v>
      </c>
      <c r="F769" s="229" t="s">
        <v>542</v>
      </c>
      <c r="G769" s="227"/>
      <c r="H769" s="228" t="s">
        <v>32</v>
      </c>
      <c r="I769" s="230"/>
      <c r="J769" s="227"/>
      <c r="K769" s="227"/>
      <c r="L769" s="231"/>
      <c r="M769" s="232"/>
      <c r="N769" s="233"/>
      <c r="O769" s="233"/>
      <c r="P769" s="233"/>
      <c r="Q769" s="233"/>
      <c r="R769" s="233"/>
      <c r="S769" s="233"/>
      <c r="T769" s="234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5" t="s">
        <v>166</v>
      </c>
      <c r="AU769" s="235" t="s">
        <v>88</v>
      </c>
      <c r="AV769" s="13" t="s">
        <v>86</v>
      </c>
      <c r="AW769" s="13" t="s">
        <v>39</v>
      </c>
      <c r="AX769" s="13" t="s">
        <v>78</v>
      </c>
      <c r="AY769" s="235" t="s">
        <v>156</v>
      </c>
    </row>
    <row r="770" s="14" customFormat="1">
      <c r="A770" s="14"/>
      <c r="B770" s="236"/>
      <c r="C770" s="237"/>
      <c r="D770" s="221" t="s">
        <v>166</v>
      </c>
      <c r="E770" s="238" t="s">
        <v>32</v>
      </c>
      <c r="F770" s="239" t="s">
        <v>543</v>
      </c>
      <c r="G770" s="237"/>
      <c r="H770" s="240">
        <v>129.15000000000001</v>
      </c>
      <c r="I770" s="241"/>
      <c r="J770" s="237"/>
      <c r="K770" s="237"/>
      <c r="L770" s="242"/>
      <c r="M770" s="243"/>
      <c r="N770" s="244"/>
      <c r="O770" s="244"/>
      <c r="P770" s="244"/>
      <c r="Q770" s="244"/>
      <c r="R770" s="244"/>
      <c r="S770" s="244"/>
      <c r="T770" s="245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6" t="s">
        <v>166</v>
      </c>
      <c r="AU770" s="246" t="s">
        <v>88</v>
      </c>
      <c r="AV770" s="14" t="s">
        <v>88</v>
      </c>
      <c r="AW770" s="14" t="s">
        <v>39</v>
      </c>
      <c r="AX770" s="14" t="s">
        <v>78</v>
      </c>
      <c r="AY770" s="246" t="s">
        <v>156</v>
      </c>
    </row>
    <row r="771" s="13" customFormat="1">
      <c r="A771" s="13"/>
      <c r="B771" s="226"/>
      <c r="C771" s="227"/>
      <c r="D771" s="221" t="s">
        <v>166</v>
      </c>
      <c r="E771" s="228" t="s">
        <v>32</v>
      </c>
      <c r="F771" s="229" t="s">
        <v>549</v>
      </c>
      <c r="G771" s="227"/>
      <c r="H771" s="228" t="s">
        <v>32</v>
      </c>
      <c r="I771" s="230"/>
      <c r="J771" s="227"/>
      <c r="K771" s="227"/>
      <c r="L771" s="231"/>
      <c r="M771" s="232"/>
      <c r="N771" s="233"/>
      <c r="O771" s="233"/>
      <c r="P771" s="233"/>
      <c r="Q771" s="233"/>
      <c r="R771" s="233"/>
      <c r="S771" s="233"/>
      <c r="T771" s="234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5" t="s">
        <v>166</v>
      </c>
      <c r="AU771" s="235" t="s">
        <v>88</v>
      </c>
      <c r="AV771" s="13" t="s">
        <v>86</v>
      </c>
      <c r="AW771" s="13" t="s">
        <v>39</v>
      </c>
      <c r="AX771" s="13" t="s">
        <v>78</v>
      </c>
      <c r="AY771" s="235" t="s">
        <v>156</v>
      </c>
    </row>
    <row r="772" s="14" customFormat="1">
      <c r="A772" s="14"/>
      <c r="B772" s="236"/>
      <c r="C772" s="237"/>
      <c r="D772" s="221" t="s">
        <v>166</v>
      </c>
      <c r="E772" s="238" t="s">
        <v>32</v>
      </c>
      <c r="F772" s="239" t="s">
        <v>550</v>
      </c>
      <c r="G772" s="237"/>
      <c r="H772" s="240">
        <v>7.5</v>
      </c>
      <c r="I772" s="241"/>
      <c r="J772" s="237"/>
      <c r="K772" s="237"/>
      <c r="L772" s="242"/>
      <c r="M772" s="243"/>
      <c r="N772" s="244"/>
      <c r="O772" s="244"/>
      <c r="P772" s="244"/>
      <c r="Q772" s="244"/>
      <c r="R772" s="244"/>
      <c r="S772" s="244"/>
      <c r="T772" s="245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6" t="s">
        <v>166</v>
      </c>
      <c r="AU772" s="246" t="s">
        <v>88</v>
      </c>
      <c r="AV772" s="14" t="s">
        <v>88</v>
      </c>
      <c r="AW772" s="14" t="s">
        <v>39</v>
      </c>
      <c r="AX772" s="14" t="s">
        <v>78</v>
      </c>
      <c r="AY772" s="246" t="s">
        <v>156</v>
      </c>
    </row>
    <row r="773" s="15" customFormat="1">
      <c r="A773" s="15"/>
      <c r="B773" s="247"/>
      <c r="C773" s="248"/>
      <c r="D773" s="221" t="s">
        <v>166</v>
      </c>
      <c r="E773" s="249" t="s">
        <v>32</v>
      </c>
      <c r="F773" s="250" t="s">
        <v>189</v>
      </c>
      <c r="G773" s="248"/>
      <c r="H773" s="251">
        <v>136.65000000000001</v>
      </c>
      <c r="I773" s="252"/>
      <c r="J773" s="248"/>
      <c r="K773" s="248"/>
      <c r="L773" s="253"/>
      <c r="M773" s="254"/>
      <c r="N773" s="255"/>
      <c r="O773" s="255"/>
      <c r="P773" s="255"/>
      <c r="Q773" s="255"/>
      <c r="R773" s="255"/>
      <c r="S773" s="255"/>
      <c r="T773" s="256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57" t="s">
        <v>166</v>
      </c>
      <c r="AU773" s="257" t="s">
        <v>88</v>
      </c>
      <c r="AV773" s="15" t="s">
        <v>162</v>
      </c>
      <c r="AW773" s="15" t="s">
        <v>39</v>
      </c>
      <c r="AX773" s="15" t="s">
        <v>86</v>
      </c>
      <c r="AY773" s="257" t="s">
        <v>156</v>
      </c>
    </row>
    <row r="774" s="2" customFormat="1" ht="16.5" customHeight="1">
      <c r="A774" s="42"/>
      <c r="B774" s="43"/>
      <c r="C774" s="208" t="s">
        <v>1136</v>
      </c>
      <c r="D774" s="208" t="s">
        <v>158</v>
      </c>
      <c r="E774" s="209" t="s">
        <v>1137</v>
      </c>
      <c r="F774" s="210" t="s">
        <v>1138</v>
      </c>
      <c r="G774" s="211" t="s">
        <v>242</v>
      </c>
      <c r="H774" s="212">
        <v>90</v>
      </c>
      <c r="I774" s="213"/>
      <c r="J774" s="214">
        <f>ROUND(I774*H774,2)</f>
        <v>0</v>
      </c>
      <c r="K774" s="210" t="s">
        <v>32</v>
      </c>
      <c r="L774" s="48"/>
      <c r="M774" s="215" t="s">
        <v>32</v>
      </c>
      <c r="N774" s="216" t="s">
        <v>49</v>
      </c>
      <c r="O774" s="88"/>
      <c r="P774" s="217">
        <f>O774*H774</f>
        <v>0</v>
      </c>
      <c r="Q774" s="217">
        <v>0</v>
      </c>
      <c r="R774" s="217">
        <f>Q774*H774</f>
        <v>0</v>
      </c>
      <c r="S774" s="217">
        <v>0.01174</v>
      </c>
      <c r="T774" s="218">
        <f>S774*H774</f>
        <v>1.0566</v>
      </c>
      <c r="U774" s="42"/>
      <c r="V774" s="42"/>
      <c r="W774" s="42"/>
      <c r="X774" s="42"/>
      <c r="Y774" s="42"/>
      <c r="Z774" s="42"/>
      <c r="AA774" s="42"/>
      <c r="AB774" s="42"/>
      <c r="AC774" s="42"/>
      <c r="AD774" s="42"/>
      <c r="AE774" s="42"/>
      <c r="AR774" s="219" t="s">
        <v>274</v>
      </c>
      <c r="AT774" s="219" t="s">
        <v>158</v>
      </c>
      <c r="AU774" s="219" t="s">
        <v>88</v>
      </c>
      <c r="AY774" s="20" t="s">
        <v>156</v>
      </c>
      <c r="BE774" s="220">
        <f>IF(N774="základní",J774,0)</f>
        <v>0</v>
      </c>
      <c r="BF774" s="220">
        <f>IF(N774="snížená",J774,0)</f>
        <v>0</v>
      </c>
      <c r="BG774" s="220">
        <f>IF(N774="zákl. přenesená",J774,0)</f>
        <v>0</v>
      </c>
      <c r="BH774" s="220">
        <f>IF(N774="sníž. přenesená",J774,0)</f>
        <v>0</v>
      </c>
      <c r="BI774" s="220">
        <f>IF(N774="nulová",J774,0)</f>
        <v>0</v>
      </c>
      <c r="BJ774" s="20" t="s">
        <v>86</v>
      </c>
      <c r="BK774" s="220">
        <f>ROUND(I774*H774,2)</f>
        <v>0</v>
      </c>
      <c r="BL774" s="20" t="s">
        <v>274</v>
      </c>
      <c r="BM774" s="219" t="s">
        <v>1139</v>
      </c>
    </row>
    <row r="775" s="2" customFormat="1">
      <c r="A775" s="42"/>
      <c r="B775" s="43"/>
      <c r="C775" s="44"/>
      <c r="D775" s="221" t="s">
        <v>164</v>
      </c>
      <c r="E775" s="44"/>
      <c r="F775" s="222" t="s">
        <v>1138</v>
      </c>
      <c r="G775" s="44"/>
      <c r="H775" s="44"/>
      <c r="I775" s="223"/>
      <c r="J775" s="44"/>
      <c r="K775" s="44"/>
      <c r="L775" s="48"/>
      <c r="M775" s="224"/>
      <c r="N775" s="225"/>
      <c r="O775" s="88"/>
      <c r="P775" s="88"/>
      <c r="Q775" s="88"/>
      <c r="R775" s="88"/>
      <c r="S775" s="88"/>
      <c r="T775" s="89"/>
      <c r="U775" s="42"/>
      <c r="V775" s="42"/>
      <c r="W775" s="42"/>
      <c r="X775" s="42"/>
      <c r="Y775" s="42"/>
      <c r="Z775" s="42"/>
      <c r="AA775" s="42"/>
      <c r="AB775" s="42"/>
      <c r="AC775" s="42"/>
      <c r="AD775" s="42"/>
      <c r="AE775" s="42"/>
      <c r="AT775" s="20" t="s">
        <v>164</v>
      </c>
      <c r="AU775" s="20" t="s">
        <v>88</v>
      </c>
    </row>
    <row r="776" s="2" customFormat="1" ht="21.75" customHeight="1">
      <c r="A776" s="42"/>
      <c r="B776" s="43"/>
      <c r="C776" s="208" t="s">
        <v>1140</v>
      </c>
      <c r="D776" s="208" t="s">
        <v>158</v>
      </c>
      <c r="E776" s="209" t="s">
        <v>1141</v>
      </c>
      <c r="F776" s="210" t="s">
        <v>1142</v>
      </c>
      <c r="G776" s="211" t="s">
        <v>242</v>
      </c>
      <c r="H776" s="212">
        <v>85.027000000000001</v>
      </c>
      <c r="I776" s="213"/>
      <c r="J776" s="214">
        <f>ROUND(I776*H776,2)</f>
        <v>0</v>
      </c>
      <c r="K776" s="210" t="s">
        <v>32</v>
      </c>
      <c r="L776" s="48"/>
      <c r="M776" s="215" t="s">
        <v>32</v>
      </c>
      <c r="N776" s="216" t="s">
        <v>49</v>
      </c>
      <c r="O776" s="88"/>
      <c r="P776" s="217">
        <f>O776*H776</f>
        <v>0</v>
      </c>
      <c r="Q776" s="217">
        <v>0.00042999999999999999</v>
      </c>
      <c r="R776" s="217">
        <f>Q776*H776</f>
        <v>0.036561610000000001</v>
      </c>
      <c r="S776" s="217">
        <v>0</v>
      </c>
      <c r="T776" s="218">
        <f>S776*H776</f>
        <v>0</v>
      </c>
      <c r="U776" s="42"/>
      <c r="V776" s="42"/>
      <c r="W776" s="42"/>
      <c r="X776" s="42"/>
      <c r="Y776" s="42"/>
      <c r="Z776" s="42"/>
      <c r="AA776" s="42"/>
      <c r="AB776" s="42"/>
      <c r="AC776" s="42"/>
      <c r="AD776" s="42"/>
      <c r="AE776" s="42"/>
      <c r="AR776" s="219" t="s">
        <v>274</v>
      </c>
      <c r="AT776" s="219" t="s">
        <v>158</v>
      </c>
      <c r="AU776" s="219" t="s">
        <v>88</v>
      </c>
      <c r="AY776" s="20" t="s">
        <v>156</v>
      </c>
      <c r="BE776" s="220">
        <f>IF(N776="základní",J776,0)</f>
        <v>0</v>
      </c>
      <c r="BF776" s="220">
        <f>IF(N776="snížená",J776,0)</f>
        <v>0</v>
      </c>
      <c r="BG776" s="220">
        <f>IF(N776="zákl. přenesená",J776,0)</f>
        <v>0</v>
      </c>
      <c r="BH776" s="220">
        <f>IF(N776="sníž. přenesená",J776,0)</f>
        <v>0</v>
      </c>
      <c r="BI776" s="220">
        <f>IF(N776="nulová",J776,0)</f>
        <v>0</v>
      </c>
      <c r="BJ776" s="20" t="s">
        <v>86</v>
      </c>
      <c r="BK776" s="220">
        <f>ROUND(I776*H776,2)</f>
        <v>0</v>
      </c>
      <c r="BL776" s="20" t="s">
        <v>274</v>
      </c>
      <c r="BM776" s="219" t="s">
        <v>1143</v>
      </c>
    </row>
    <row r="777" s="2" customFormat="1">
      <c r="A777" s="42"/>
      <c r="B777" s="43"/>
      <c r="C777" s="44"/>
      <c r="D777" s="221" t="s">
        <v>164</v>
      </c>
      <c r="E777" s="44"/>
      <c r="F777" s="222" t="s">
        <v>1144</v>
      </c>
      <c r="G777" s="44"/>
      <c r="H777" s="44"/>
      <c r="I777" s="223"/>
      <c r="J777" s="44"/>
      <c r="K777" s="44"/>
      <c r="L777" s="48"/>
      <c r="M777" s="224"/>
      <c r="N777" s="225"/>
      <c r="O777" s="88"/>
      <c r="P777" s="88"/>
      <c r="Q777" s="88"/>
      <c r="R777" s="88"/>
      <c r="S777" s="88"/>
      <c r="T777" s="89"/>
      <c r="U777" s="42"/>
      <c r="V777" s="42"/>
      <c r="W777" s="42"/>
      <c r="X777" s="42"/>
      <c r="Y777" s="42"/>
      <c r="Z777" s="42"/>
      <c r="AA777" s="42"/>
      <c r="AB777" s="42"/>
      <c r="AC777" s="42"/>
      <c r="AD777" s="42"/>
      <c r="AE777" s="42"/>
      <c r="AT777" s="20" t="s">
        <v>164</v>
      </c>
      <c r="AU777" s="20" t="s">
        <v>88</v>
      </c>
    </row>
    <row r="778" s="13" customFormat="1">
      <c r="A778" s="13"/>
      <c r="B778" s="226"/>
      <c r="C778" s="227"/>
      <c r="D778" s="221" t="s">
        <v>166</v>
      </c>
      <c r="E778" s="228" t="s">
        <v>32</v>
      </c>
      <c r="F778" s="229" t="s">
        <v>1145</v>
      </c>
      <c r="G778" s="227"/>
      <c r="H778" s="228" t="s">
        <v>32</v>
      </c>
      <c r="I778" s="230"/>
      <c r="J778" s="227"/>
      <c r="K778" s="227"/>
      <c r="L778" s="231"/>
      <c r="M778" s="232"/>
      <c r="N778" s="233"/>
      <c r="O778" s="233"/>
      <c r="P778" s="233"/>
      <c r="Q778" s="233"/>
      <c r="R778" s="233"/>
      <c r="S778" s="233"/>
      <c r="T778" s="234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5" t="s">
        <v>166</v>
      </c>
      <c r="AU778" s="235" t="s">
        <v>88</v>
      </c>
      <c r="AV778" s="13" t="s">
        <v>86</v>
      </c>
      <c r="AW778" s="13" t="s">
        <v>39</v>
      </c>
      <c r="AX778" s="13" t="s">
        <v>78</v>
      </c>
      <c r="AY778" s="235" t="s">
        <v>156</v>
      </c>
    </row>
    <row r="779" s="14" customFormat="1">
      <c r="A779" s="14"/>
      <c r="B779" s="236"/>
      <c r="C779" s="237"/>
      <c r="D779" s="221" t="s">
        <v>166</v>
      </c>
      <c r="E779" s="238" t="s">
        <v>32</v>
      </c>
      <c r="F779" s="239" t="s">
        <v>922</v>
      </c>
      <c r="G779" s="237"/>
      <c r="H779" s="240">
        <v>25.75</v>
      </c>
      <c r="I779" s="241"/>
      <c r="J779" s="237"/>
      <c r="K779" s="237"/>
      <c r="L779" s="242"/>
      <c r="M779" s="243"/>
      <c r="N779" s="244"/>
      <c r="O779" s="244"/>
      <c r="P779" s="244"/>
      <c r="Q779" s="244"/>
      <c r="R779" s="244"/>
      <c r="S779" s="244"/>
      <c r="T779" s="245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6" t="s">
        <v>166</v>
      </c>
      <c r="AU779" s="246" t="s">
        <v>88</v>
      </c>
      <c r="AV779" s="14" t="s">
        <v>88</v>
      </c>
      <c r="AW779" s="14" t="s">
        <v>39</v>
      </c>
      <c r="AX779" s="14" t="s">
        <v>78</v>
      </c>
      <c r="AY779" s="246" t="s">
        <v>156</v>
      </c>
    </row>
    <row r="780" s="14" customFormat="1">
      <c r="A780" s="14"/>
      <c r="B780" s="236"/>
      <c r="C780" s="237"/>
      <c r="D780" s="221" t="s">
        <v>166</v>
      </c>
      <c r="E780" s="238" t="s">
        <v>32</v>
      </c>
      <c r="F780" s="239" t="s">
        <v>923</v>
      </c>
      <c r="G780" s="237"/>
      <c r="H780" s="240">
        <v>5.3920000000000003</v>
      </c>
      <c r="I780" s="241"/>
      <c r="J780" s="237"/>
      <c r="K780" s="237"/>
      <c r="L780" s="242"/>
      <c r="M780" s="243"/>
      <c r="N780" s="244"/>
      <c r="O780" s="244"/>
      <c r="P780" s="244"/>
      <c r="Q780" s="244"/>
      <c r="R780" s="244"/>
      <c r="S780" s="244"/>
      <c r="T780" s="245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6" t="s">
        <v>166</v>
      </c>
      <c r="AU780" s="246" t="s">
        <v>88</v>
      </c>
      <c r="AV780" s="14" t="s">
        <v>88</v>
      </c>
      <c r="AW780" s="14" t="s">
        <v>39</v>
      </c>
      <c r="AX780" s="14" t="s">
        <v>78</v>
      </c>
      <c r="AY780" s="246" t="s">
        <v>156</v>
      </c>
    </row>
    <row r="781" s="14" customFormat="1">
      <c r="A781" s="14"/>
      <c r="B781" s="236"/>
      <c r="C781" s="237"/>
      <c r="D781" s="221" t="s">
        <v>166</v>
      </c>
      <c r="E781" s="238" t="s">
        <v>32</v>
      </c>
      <c r="F781" s="239" t="s">
        <v>924</v>
      </c>
      <c r="G781" s="237"/>
      <c r="H781" s="240">
        <v>47.829999999999998</v>
      </c>
      <c r="I781" s="241"/>
      <c r="J781" s="237"/>
      <c r="K781" s="237"/>
      <c r="L781" s="242"/>
      <c r="M781" s="243"/>
      <c r="N781" s="244"/>
      <c r="O781" s="244"/>
      <c r="P781" s="244"/>
      <c r="Q781" s="244"/>
      <c r="R781" s="244"/>
      <c r="S781" s="244"/>
      <c r="T781" s="245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6" t="s">
        <v>166</v>
      </c>
      <c r="AU781" s="246" t="s">
        <v>88</v>
      </c>
      <c r="AV781" s="14" t="s">
        <v>88</v>
      </c>
      <c r="AW781" s="14" t="s">
        <v>39</v>
      </c>
      <c r="AX781" s="14" t="s">
        <v>78</v>
      </c>
      <c r="AY781" s="246" t="s">
        <v>156</v>
      </c>
    </row>
    <row r="782" s="14" customFormat="1">
      <c r="A782" s="14"/>
      <c r="B782" s="236"/>
      <c r="C782" s="237"/>
      <c r="D782" s="221" t="s">
        <v>166</v>
      </c>
      <c r="E782" s="238" t="s">
        <v>32</v>
      </c>
      <c r="F782" s="239" t="s">
        <v>925</v>
      </c>
      <c r="G782" s="237"/>
      <c r="H782" s="240">
        <v>6.0549999999999997</v>
      </c>
      <c r="I782" s="241"/>
      <c r="J782" s="237"/>
      <c r="K782" s="237"/>
      <c r="L782" s="242"/>
      <c r="M782" s="243"/>
      <c r="N782" s="244"/>
      <c r="O782" s="244"/>
      <c r="P782" s="244"/>
      <c r="Q782" s="244"/>
      <c r="R782" s="244"/>
      <c r="S782" s="244"/>
      <c r="T782" s="245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46" t="s">
        <v>166</v>
      </c>
      <c r="AU782" s="246" t="s">
        <v>88</v>
      </c>
      <c r="AV782" s="14" t="s">
        <v>88</v>
      </c>
      <c r="AW782" s="14" t="s">
        <v>39</v>
      </c>
      <c r="AX782" s="14" t="s">
        <v>78</v>
      </c>
      <c r="AY782" s="246" t="s">
        <v>156</v>
      </c>
    </row>
    <row r="783" s="15" customFormat="1">
      <c r="A783" s="15"/>
      <c r="B783" s="247"/>
      <c r="C783" s="248"/>
      <c r="D783" s="221" t="s">
        <v>166</v>
      </c>
      <c r="E783" s="249" t="s">
        <v>32</v>
      </c>
      <c r="F783" s="250" t="s">
        <v>189</v>
      </c>
      <c r="G783" s="248"/>
      <c r="H783" s="251">
        <v>85.026999999999987</v>
      </c>
      <c r="I783" s="252"/>
      <c r="J783" s="248"/>
      <c r="K783" s="248"/>
      <c r="L783" s="253"/>
      <c r="M783" s="254"/>
      <c r="N783" s="255"/>
      <c r="O783" s="255"/>
      <c r="P783" s="255"/>
      <c r="Q783" s="255"/>
      <c r="R783" s="255"/>
      <c r="S783" s="255"/>
      <c r="T783" s="256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57" t="s">
        <v>166</v>
      </c>
      <c r="AU783" s="257" t="s">
        <v>88</v>
      </c>
      <c r="AV783" s="15" t="s">
        <v>162</v>
      </c>
      <c r="AW783" s="15" t="s">
        <v>39</v>
      </c>
      <c r="AX783" s="15" t="s">
        <v>86</v>
      </c>
      <c r="AY783" s="257" t="s">
        <v>156</v>
      </c>
    </row>
    <row r="784" s="2" customFormat="1" ht="16.5" customHeight="1">
      <c r="A784" s="42"/>
      <c r="B784" s="43"/>
      <c r="C784" s="269" t="s">
        <v>1146</v>
      </c>
      <c r="D784" s="269" t="s">
        <v>517</v>
      </c>
      <c r="E784" s="270" t="s">
        <v>1147</v>
      </c>
      <c r="F784" s="271" t="s">
        <v>1148</v>
      </c>
      <c r="G784" s="272" t="s">
        <v>306</v>
      </c>
      <c r="H784" s="273">
        <v>389.70699999999999</v>
      </c>
      <c r="I784" s="274"/>
      <c r="J784" s="275">
        <f>ROUND(I784*H784,2)</f>
        <v>0</v>
      </c>
      <c r="K784" s="271" t="s">
        <v>32</v>
      </c>
      <c r="L784" s="276"/>
      <c r="M784" s="277" t="s">
        <v>32</v>
      </c>
      <c r="N784" s="278" t="s">
        <v>49</v>
      </c>
      <c r="O784" s="88"/>
      <c r="P784" s="217">
        <f>O784*H784</f>
        <v>0</v>
      </c>
      <c r="Q784" s="217">
        <v>0.00050000000000000001</v>
      </c>
      <c r="R784" s="217">
        <f>Q784*H784</f>
        <v>0.19485350000000001</v>
      </c>
      <c r="S784" s="217">
        <v>0</v>
      </c>
      <c r="T784" s="218">
        <f>S784*H784</f>
        <v>0</v>
      </c>
      <c r="U784" s="42"/>
      <c r="V784" s="42"/>
      <c r="W784" s="42"/>
      <c r="X784" s="42"/>
      <c r="Y784" s="42"/>
      <c r="Z784" s="42"/>
      <c r="AA784" s="42"/>
      <c r="AB784" s="42"/>
      <c r="AC784" s="42"/>
      <c r="AD784" s="42"/>
      <c r="AE784" s="42"/>
      <c r="AR784" s="219" t="s">
        <v>394</v>
      </c>
      <c r="AT784" s="219" t="s">
        <v>517</v>
      </c>
      <c r="AU784" s="219" t="s">
        <v>88</v>
      </c>
      <c r="AY784" s="20" t="s">
        <v>156</v>
      </c>
      <c r="BE784" s="220">
        <f>IF(N784="základní",J784,0)</f>
        <v>0</v>
      </c>
      <c r="BF784" s="220">
        <f>IF(N784="snížená",J784,0)</f>
        <v>0</v>
      </c>
      <c r="BG784" s="220">
        <f>IF(N784="zákl. přenesená",J784,0)</f>
        <v>0</v>
      </c>
      <c r="BH784" s="220">
        <f>IF(N784="sníž. přenesená",J784,0)</f>
        <v>0</v>
      </c>
      <c r="BI784" s="220">
        <f>IF(N784="nulová",J784,0)</f>
        <v>0</v>
      </c>
      <c r="BJ784" s="20" t="s">
        <v>86</v>
      </c>
      <c r="BK784" s="220">
        <f>ROUND(I784*H784,2)</f>
        <v>0</v>
      </c>
      <c r="BL784" s="20" t="s">
        <v>274</v>
      </c>
      <c r="BM784" s="219" t="s">
        <v>1149</v>
      </c>
    </row>
    <row r="785" s="2" customFormat="1">
      <c r="A785" s="42"/>
      <c r="B785" s="43"/>
      <c r="C785" s="44"/>
      <c r="D785" s="221" t="s">
        <v>164</v>
      </c>
      <c r="E785" s="44"/>
      <c r="F785" s="222" t="s">
        <v>1148</v>
      </c>
      <c r="G785" s="44"/>
      <c r="H785" s="44"/>
      <c r="I785" s="223"/>
      <c r="J785" s="44"/>
      <c r="K785" s="44"/>
      <c r="L785" s="48"/>
      <c r="M785" s="224"/>
      <c r="N785" s="225"/>
      <c r="O785" s="88"/>
      <c r="P785" s="88"/>
      <c r="Q785" s="88"/>
      <c r="R785" s="88"/>
      <c r="S785" s="88"/>
      <c r="T785" s="89"/>
      <c r="U785" s="42"/>
      <c r="V785" s="42"/>
      <c r="W785" s="42"/>
      <c r="X785" s="42"/>
      <c r="Y785" s="42"/>
      <c r="Z785" s="42"/>
      <c r="AA785" s="42"/>
      <c r="AB785" s="42"/>
      <c r="AC785" s="42"/>
      <c r="AD785" s="42"/>
      <c r="AE785" s="42"/>
      <c r="AT785" s="20" t="s">
        <v>164</v>
      </c>
      <c r="AU785" s="20" t="s">
        <v>88</v>
      </c>
    </row>
    <row r="786" s="14" customFormat="1">
      <c r="A786" s="14"/>
      <c r="B786" s="236"/>
      <c r="C786" s="237"/>
      <c r="D786" s="221" t="s">
        <v>166</v>
      </c>
      <c r="E786" s="238" t="s">
        <v>32</v>
      </c>
      <c r="F786" s="239" t="s">
        <v>1150</v>
      </c>
      <c r="G786" s="237"/>
      <c r="H786" s="240">
        <v>354.279</v>
      </c>
      <c r="I786" s="241"/>
      <c r="J786" s="237"/>
      <c r="K786" s="237"/>
      <c r="L786" s="242"/>
      <c r="M786" s="243"/>
      <c r="N786" s="244"/>
      <c r="O786" s="244"/>
      <c r="P786" s="244"/>
      <c r="Q786" s="244"/>
      <c r="R786" s="244"/>
      <c r="S786" s="244"/>
      <c r="T786" s="245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6" t="s">
        <v>166</v>
      </c>
      <c r="AU786" s="246" t="s">
        <v>88</v>
      </c>
      <c r="AV786" s="14" t="s">
        <v>88</v>
      </c>
      <c r="AW786" s="14" t="s">
        <v>39</v>
      </c>
      <c r="AX786" s="14" t="s">
        <v>78</v>
      </c>
      <c r="AY786" s="246" t="s">
        <v>156</v>
      </c>
    </row>
    <row r="787" s="14" customFormat="1">
      <c r="A787" s="14"/>
      <c r="B787" s="236"/>
      <c r="C787" s="237"/>
      <c r="D787" s="221" t="s">
        <v>166</v>
      </c>
      <c r="E787" s="238" t="s">
        <v>32</v>
      </c>
      <c r="F787" s="239" t="s">
        <v>1151</v>
      </c>
      <c r="G787" s="237"/>
      <c r="H787" s="240">
        <v>389.70699999999999</v>
      </c>
      <c r="I787" s="241"/>
      <c r="J787" s="237"/>
      <c r="K787" s="237"/>
      <c r="L787" s="242"/>
      <c r="M787" s="243"/>
      <c r="N787" s="244"/>
      <c r="O787" s="244"/>
      <c r="P787" s="244"/>
      <c r="Q787" s="244"/>
      <c r="R787" s="244"/>
      <c r="S787" s="244"/>
      <c r="T787" s="245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6" t="s">
        <v>166</v>
      </c>
      <c r="AU787" s="246" t="s">
        <v>88</v>
      </c>
      <c r="AV787" s="14" t="s">
        <v>88</v>
      </c>
      <c r="AW787" s="14" t="s">
        <v>39</v>
      </c>
      <c r="AX787" s="14" t="s">
        <v>86</v>
      </c>
      <c r="AY787" s="246" t="s">
        <v>156</v>
      </c>
    </row>
    <row r="788" s="2" customFormat="1" ht="16.5" customHeight="1">
      <c r="A788" s="42"/>
      <c r="B788" s="43"/>
      <c r="C788" s="208" t="s">
        <v>1152</v>
      </c>
      <c r="D788" s="208" t="s">
        <v>158</v>
      </c>
      <c r="E788" s="209" t="s">
        <v>1153</v>
      </c>
      <c r="F788" s="210" t="s">
        <v>1154</v>
      </c>
      <c r="G788" s="211" t="s">
        <v>161</v>
      </c>
      <c r="H788" s="212">
        <v>129.15000000000001</v>
      </c>
      <c r="I788" s="213"/>
      <c r="J788" s="214">
        <f>ROUND(I788*H788,2)</f>
        <v>0</v>
      </c>
      <c r="K788" s="210" t="s">
        <v>32</v>
      </c>
      <c r="L788" s="48"/>
      <c r="M788" s="215" t="s">
        <v>32</v>
      </c>
      <c r="N788" s="216" t="s">
        <v>49</v>
      </c>
      <c r="O788" s="88"/>
      <c r="P788" s="217">
        <f>O788*H788</f>
        <v>0</v>
      </c>
      <c r="Q788" s="217">
        <v>0.0073699999999999998</v>
      </c>
      <c r="R788" s="217">
        <f>Q788*H788</f>
        <v>0.95183550000000006</v>
      </c>
      <c r="S788" s="217">
        <v>0</v>
      </c>
      <c r="T788" s="218">
        <f>S788*H788</f>
        <v>0</v>
      </c>
      <c r="U788" s="42"/>
      <c r="V788" s="42"/>
      <c r="W788" s="42"/>
      <c r="X788" s="42"/>
      <c r="Y788" s="42"/>
      <c r="Z788" s="42"/>
      <c r="AA788" s="42"/>
      <c r="AB788" s="42"/>
      <c r="AC788" s="42"/>
      <c r="AD788" s="42"/>
      <c r="AE788" s="42"/>
      <c r="AR788" s="219" t="s">
        <v>274</v>
      </c>
      <c r="AT788" s="219" t="s">
        <v>158</v>
      </c>
      <c r="AU788" s="219" t="s">
        <v>88</v>
      </c>
      <c r="AY788" s="20" t="s">
        <v>156</v>
      </c>
      <c r="BE788" s="220">
        <f>IF(N788="základní",J788,0)</f>
        <v>0</v>
      </c>
      <c r="BF788" s="220">
        <f>IF(N788="snížená",J788,0)</f>
        <v>0</v>
      </c>
      <c r="BG788" s="220">
        <f>IF(N788="zákl. přenesená",J788,0)</f>
        <v>0</v>
      </c>
      <c r="BH788" s="220">
        <f>IF(N788="sníž. přenesená",J788,0)</f>
        <v>0</v>
      </c>
      <c r="BI788" s="220">
        <f>IF(N788="nulová",J788,0)</f>
        <v>0</v>
      </c>
      <c r="BJ788" s="20" t="s">
        <v>86</v>
      </c>
      <c r="BK788" s="220">
        <f>ROUND(I788*H788,2)</f>
        <v>0</v>
      </c>
      <c r="BL788" s="20" t="s">
        <v>274</v>
      </c>
      <c r="BM788" s="219" t="s">
        <v>1155</v>
      </c>
    </row>
    <row r="789" s="2" customFormat="1">
      <c r="A789" s="42"/>
      <c r="B789" s="43"/>
      <c r="C789" s="44"/>
      <c r="D789" s="221" t="s">
        <v>164</v>
      </c>
      <c r="E789" s="44"/>
      <c r="F789" s="222" t="s">
        <v>1156</v>
      </c>
      <c r="G789" s="44"/>
      <c r="H789" s="44"/>
      <c r="I789" s="223"/>
      <c r="J789" s="44"/>
      <c r="K789" s="44"/>
      <c r="L789" s="48"/>
      <c r="M789" s="224"/>
      <c r="N789" s="225"/>
      <c r="O789" s="88"/>
      <c r="P789" s="88"/>
      <c r="Q789" s="88"/>
      <c r="R789" s="88"/>
      <c r="S789" s="88"/>
      <c r="T789" s="89"/>
      <c r="U789" s="42"/>
      <c r="V789" s="42"/>
      <c r="W789" s="42"/>
      <c r="X789" s="42"/>
      <c r="Y789" s="42"/>
      <c r="Z789" s="42"/>
      <c r="AA789" s="42"/>
      <c r="AB789" s="42"/>
      <c r="AC789" s="42"/>
      <c r="AD789" s="42"/>
      <c r="AE789" s="42"/>
      <c r="AT789" s="20" t="s">
        <v>164</v>
      </c>
      <c r="AU789" s="20" t="s">
        <v>88</v>
      </c>
    </row>
    <row r="790" s="13" customFormat="1">
      <c r="A790" s="13"/>
      <c r="B790" s="226"/>
      <c r="C790" s="227"/>
      <c r="D790" s="221" t="s">
        <v>166</v>
      </c>
      <c r="E790" s="228" t="s">
        <v>32</v>
      </c>
      <c r="F790" s="229" t="s">
        <v>542</v>
      </c>
      <c r="G790" s="227"/>
      <c r="H790" s="228" t="s">
        <v>32</v>
      </c>
      <c r="I790" s="230"/>
      <c r="J790" s="227"/>
      <c r="K790" s="227"/>
      <c r="L790" s="231"/>
      <c r="M790" s="232"/>
      <c r="N790" s="233"/>
      <c r="O790" s="233"/>
      <c r="P790" s="233"/>
      <c r="Q790" s="233"/>
      <c r="R790" s="233"/>
      <c r="S790" s="233"/>
      <c r="T790" s="234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5" t="s">
        <v>166</v>
      </c>
      <c r="AU790" s="235" t="s">
        <v>88</v>
      </c>
      <c r="AV790" s="13" t="s">
        <v>86</v>
      </c>
      <c r="AW790" s="13" t="s">
        <v>39</v>
      </c>
      <c r="AX790" s="13" t="s">
        <v>78</v>
      </c>
      <c r="AY790" s="235" t="s">
        <v>156</v>
      </c>
    </row>
    <row r="791" s="14" customFormat="1">
      <c r="A791" s="14"/>
      <c r="B791" s="236"/>
      <c r="C791" s="237"/>
      <c r="D791" s="221" t="s">
        <v>166</v>
      </c>
      <c r="E791" s="238" t="s">
        <v>32</v>
      </c>
      <c r="F791" s="239" t="s">
        <v>543</v>
      </c>
      <c r="G791" s="237"/>
      <c r="H791" s="240">
        <v>129.15000000000001</v>
      </c>
      <c r="I791" s="241"/>
      <c r="J791" s="237"/>
      <c r="K791" s="237"/>
      <c r="L791" s="242"/>
      <c r="M791" s="243"/>
      <c r="N791" s="244"/>
      <c r="O791" s="244"/>
      <c r="P791" s="244"/>
      <c r="Q791" s="244"/>
      <c r="R791" s="244"/>
      <c r="S791" s="244"/>
      <c r="T791" s="245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46" t="s">
        <v>166</v>
      </c>
      <c r="AU791" s="246" t="s">
        <v>88</v>
      </c>
      <c r="AV791" s="14" t="s">
        <v>88</v>
      </c>
      <c r="AW791" s="14" t="s">
        <v>39</v>
      </c>
      <c r="AX791" s="14" t="s">
        <v>86</v>
      </c>
      <c r="AY791" s="246" t="s">
        <v>156</v>
      </c>
    </row>
    <row r="792" s="2" customFormat="1" ht="16.5" customHeight="1">
      <c r="A792" s="42"/>
      <c r="B792" s="43"/>
      <c r="C792" s="269" t="s">
        <v>1157</v>
      </c>
      <c r="D792" s="269" t="s">
        <v>517</v>
      </c>
      <c r="E792" s="270" t="s">
        <v>1158</v>
      </c>
      <c r="F792" s="271" t="s">
        <v>1159</v>
      </c>
      <c r="G792" s="272" t="s">
        <v>306</v>
      </c>
      <c r="H792" s="273">
        <v>3551.625</v>
      </c>
      <c r="I792" s="274"/>
      <c r="J792" s="275">
        <f>ROUND(I792*H792,2)</f>
        <v>0</v>
      </c>
      <c r="K792" s="271" t="s">
        <v>32</v>
      </c>
      <c r="L792" s="276"/>
      <c r="M792" s="277" t="s">
        <v>32</v>
      </c>
      <c r="N792" s="278" t="s">
        <v>49</v>
      </c>
      <c r="O792" s="88"/>
      <c r="P792" s="217">
        <f>O792*H792</f>
        <v>0</v>
      </c>
      <c r="Q792" s="217">
        <v>0.0023600000000000001</v>
      </c>
      <c r="R792" s="217">
        <f>Q792*H792</f>
        <v>8.3818350000000006</v>
      </c>
      <c r="S792" s="217">
        <v>0</v>
      </c>
      <c r="T792" s="218">
        <f>S792*H792</f>
        <v>0</v>
      </c>
      <c r="U792" s="42"/>
      <c r="V792" s="42"/>
      <c r="W792" s="42"/>
      <c r="X792" s="42"/>
      <c r="Y792" s="42"/>
      <c r="Z792" s="42"/>
      <c r="AA792" s="42"/>
      <c r="AB792" s="42"/>
      <c r="AC792" s="42"/>
      <c r="AD792" s="42"/>
      <c r="AE792" s="42"/>
      <c r="AR792" s="219" t="s">
        <v>394</v>
      </c>
      <c r="AT792" s="219" t="s">
        <v>517</v>
      </c>
      <c r="AU792" s="219" t="s">
        <v>88</v>
      </c>
      <c r="AY792" s="20" t="s">
        <v>156</v>
      </c>
      <c r="BE792" s="220">
        <f>IF(N792="základní",J792,0)</f>
        <v>0</v>
      </c>
      <c r="BF792" s="220">
        <f>IF(N792="snížená",J792,0)</f>
        <v>0</v>
      </c>
      <c r="BG792" s="220">
        <f>IF(N792="zákl. přenesená",J792,0)</f>
        <v>0</v>
      </c>
      <c r="BH792" s="220">
        <f>IF(N792="sníž. přenesená",J792,0)</f>
        <v>0</v>
      </c>
      <c r="BI792" s="220">
        <f>IF(N792="nulová",J792,0)</f>
        <v>0</v>
      </c>
      <c r="BJ792" s="20" t="s">
        <v>86</v>
      </c>
      <c r="BK792" s="220">
        <f>ROUND(I792*H792,2)</f>
        <v>0</v>
      </c>
      <c r="BL792" s="20" t="s">
        <v>274</v>
      </c>
      <c r="BM792" s="219" t="s">
        <v>1160</v>
      </c>
    </row>
    <row r="793" s="2" customFormat="1">
      <c r="A793" s="42"/>
      <c r="B793" s="43"/>
      <c r="C793" s="44"/>
      <c r="D793" s="221" t="s">
        <v>164</v>
      </c>
      <c r="E793" s="44"/>
      <c r="F793" s="222" t="s">
        <v>1159</v>
      </c>
      <c r="G793" s="44"/>
      <c r="H793" s="44"/>
      <c r="I793" s="223"/>
      <c r="J793" s="44"/>
      <c r="K793" s="44"/>
      <c r="L793" s="48"/>
      <c r="M793" s="224"/>
      <c r="N793" s="225"/>
      <c r="O793" s="88"/>
      <c r="P793" s="88"/>
      <c r="Q793" s="88"/>
      <c r="R793" s="88"/>
      <c r="S793" s="88"/>
      <c r="T793" s="89"/>
      <c r="U793" s="42"/>
      <c r="V793" s="42"/>
      <c r="W793" s="42"/>
      <c r="X793" s="42"/>
      <c r="Y793" s="42"/>
      <c r="Z793" s="42"/>
      <c r="AA793" s="42"/>
      <c r="AB793" s="42"/>
      <c r="AC793" s="42"/>
      <c r="AD793" s="42"/>
      <c r="AE793" s="42"/>
      <c r="AT793" s="20" t="s">
        <v>164</v>
      </c>
      <c r="AU793" s="20" t="s">
        <v>88</v>
      </c>
    </row>
    <row r="794" s="14" customFormat="1">
      <c r="A794" s="14"/>
      <c r="B794" s="236"/>
      <c r="C794" s="237"/>
      <c r="D794" s="221" t="s">
        <v>166</v>
      </c>
      <c r="E794" s="238" t="s">
        <v>32</v>
      </c>
      <c r="F794" s="239" t="s">
        <v>1161</v>
      </c>
      <c r="G794" s="237"/>
      <c r="H794" s="240">
        <v>3228.75</v>
      </c>
      <c r="I794" s="241"/>
      <c r="J794" s="237"/>
      <c r="K794" s="237"/>
      <c r="L794" s="242"/>
      <c r="M794" s="243"/>
      <c r="N794" s="244"/>
      <c r="O794" s="244"/>
      <c r="P794" s="244"/>
      <c r="Q794" s="244"/>
      <c r="R794" s="244"/>
      <c r="S794" s="244"/>
      <c r="T794" s="245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46" t="s">
        <v>166</v>
      </c>
      <c r="AU794" s="246" t="s">
        <v>88</v>
      </c>
      <c r="AV794" s="14" t="s">
        <v>88</v>
      </c>
      <c r="AW794" s="14" t="s">
        <v>39</v>
      </c>
      <c r="AX794" s="14" t="s">
        <v>78</v>
      </c>
      <c r="AY794" s="246" t="s">
        <v>156</v>
      </c>
    </row>
    <row r="795" s="14" customFormat="1">
      <c r="A795" s="14"/>
      <c r="B795" s="236"/>
      <c r="C795" s="237"/>
      <c r="D795" s="221" t="s">
        <v>166</v>
      </c>
      <c r="E795" s="238" t="s">
        <v>32</v>
      </c>
      <c r="F795" s="239" t="s">
        <v>1162</v>
      </c>
      <c r="G795" s="237"/>
      <c r="H795" s="240">
        <v>3551.625</v>
      </c>
      <c r="I795" s="241"/>
      <c r="J795" s="237"/>
      <c r="K795" s="237"/>
      <c r="L795" s="242"/>
      <c r="M795" s="243"/>
      <c r="N795" s="244"/>
      <c r="O795" s="244"/>
      <c r="P795" s="244"/>
      <c r="Q795" s="244"/>
      <c r="R795" s="244"/>
      <c r="S795" s="244"/>
      <c r="T795" s="245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46" t="s">
        <v>166</v>
      </c>
      <c r="AU795" s="246" t="s">
        <v>88</v>
      </c>
      <c r="AV795" s="14" t="s">
        <v>88</v>
      </c>
      <c r="AW795" s="14" t="s">
        <v>39</v>
      </c>
      <c r="AX795" s="14" t="s">
        <v>86</v>
      </c>
      <c r="AY795" s="246" t="s">
        <v>156</v>
      </c>
    </row>
    <row r="796" s="2" customFormat="1" ht="16.5" customHeight="1">
      <c r="A796" s="42"/>
      <c r="B796" s="43"/>
      <c r="C796" s="208" t="s">
        <v>1163</v>
      </c>
      <c r="D796" s="208" t="s">
        <v>158</v>
      </c>
      <c r="E796" s="209" t="s">
        <v>1164</v>
      </c>
      <c r="F796" s="210" t="s">
        <v>1165</v>
      </c>
      <c r="G796" s="211" t="s">
        <v>161</v>
      </c>
      <c r="H796" s="212">
        <v>132.19999999999999</v>
      </c>
      <c r="I796" s="213"/>
      <c r="J796" s="214">
        <f>ROUND(I796*H796,2)</f>
        <v>0</v>
      </c>
      <c r="K796" s="210" t="s">
        <v>32</v>
      </c>
      <c r="L796" s="48"/>
      <c r="M796" s="215" t="s">
        <v>32</v>
      </c>
      <c r="N796" s="216" t="s">
        <v>49</v>
      </c>
      <c r="O796" s="88"/>
      <c r="P796" s="217">
        <f>O796*H796</f>
        <v>0</v>
      </c>
      <c r="Q796" s="217">
        <v>0</v>
      </c>
      <c r="R796" s="217">
        <f>Q796*H796</f>
        <v>0</v>
      </c>
      <c r="S796" s="217">
        <v>0.035299999999999998</v>
      </c>
      <c r="T796" s="218">
        <f>S796*H796</f>
        <v>4.6666599999999994</v>
      </c>
      <c r="U796" s="42"/>
      <c r="V796" s="42"/>
      <c r="W796" s="42"/>
      <c r="X796" s="42"/>
      <c r="Y796" s="42"/>
      <c r="Z796" s="42"/>
      <c r="AA796" s="42"/>
      <c r="AB796" s="42"/>
      <c r="AC796" s="42"/>
      <c r="AD796" s="42"/>
      <c r="AE796" s="42"/>
      <c r="AR796" s="219" t="s">
        <v>274</v>
      </c>
      <c r="AT796" s="219" t="s">
        <v>158</v>
      </c>
      <c r="AU796" s="219" t="s">
        <v>88</v>
      </c>
      <c r="AY796" s="20" t="s">
        <v>156</v>
      </c>
      <c r="BE796" s="220">
        <f>IF(N796="základní",J796,0)</f>
        <v>0</v>
      </c>
      <c r="BF796" s="220">
        <f>IF(N796="snížená",J796,0)</f>
        <v>0</v>
      </c>
      <c r="BG796" s="220">
        <f>IF(N796="zákl. přenesená",J796,0)</f>
        <v>0</v>
      </c>
      <c r="BH796" s="220">
        <f>IF(N796="sníž. přenesená",J796,0)</f>
        <v>0</v>
      </c>
      <c r="BI796" s="220">
        <f>IF(N796="nulová",J796,0)</f>
        <v>0</v>
      </c>
      <c r="BJ796" s="20" t="s">
        <v>86</v>
      </c>
      <c r="BK796" s="220">
        <f>ROUND(I796*H796,2)</f>
        <v>0</v>
      </c>
      <c r="BL796" s="20" t="s">
        <v>274</v>
      </c>
      <c r="BM796" s="219" t="s">
        <v>1166</v>
      </c>
    </row>
    <row r="797" s="2" customFormat="1">
      <c r="A797" s="42"/>
      <c r="B797" s="43"/>
      <c r="C797" s="44"/>
      <c r="D797" s="221" t="s">
        <v>164</v>
      </c>
      <c r="E797" s="44"/>
      <c r="F797" s="222" t="s">
        <v>1165</v>
      </c>
      <c r="G797" s="44"/>
      <c r="H797" s="44"/>
      <c r="I797" s="223"/>
      <c r="J797" s="44"/>
      <c r="K797" s="44"/>
      <c r="L797" s="48"/>
      <c r="M797" s="224"/>
      <c r="N797" s="225"/>
      <c r="O797" s="88"/>
      <c r="P797" s="88"/>
      <c r="Q797" s="88"/>
      <c r="R797" s="88"/>
      <c r="S797" s="88"/>
      <c r="T797" s="89"/>
      <c r="U797" s="42"/>
      <c r="V797" s="42"/>
      <c r="W797" s="42"/>
      <c r="X797" s="42"/>
      <c r="Y797" s="42"/>
      <c r="Z797" s="42"/>
      <c r="AA797" s="42"/>
      <c r="AB797" s="42"/>
      <c r="AC797" s="42"/>
      <c r="AD797" s="42"/>
      <c r="AE797" s="42"/>
      <c r="AT797" s="20" t="s">
        <v>164</v>
      </c>
      <c r="AU797" s="20" t="s">
        <v>88</v>
      </c>
    </row>
    <row r="798" s="13" customFormat="1">
      <c r="A798" s="13"/>
      <c r="B798" s="226"/>
      <c r="C798" s="227"/>
      <c r="D798" s="221" t="s">
        <v>166</v>
      </c>
      <c r="E798" s="228" t="s">
        <v>32</v>
      </c>
      <c r="F798" s="229" t="s">
        <v>1167</v>
      </c>
      <c r="G798" s="227"/>
      <c r="H798" s="228" t="s">
        <v>32</v>
      </c>
      <c r="I798" s="230"/>
      <c r="J798" s="227"/>
      <c r="K798" s="227"/>
      <c r="L798" s="231"/>
      <c r="M798" s="232"/>
      <c r="N798" s="233"/>
      <c r="O798" s="233"/>
      <c r="P798" s="233"/>
      <c r="Q798" s="233"/>
      <c r="R798" s="233"/>
      <c r="S798" s="233"/>
      <c r="T798" s="234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5" t="s">
        <v>166</v>
      </c>
      <c r="AU798" s="235" t="s">
        <v>88</v>
      </c>
      <c r="AV798" s="13" t="s">
        <v>86</v>
      </c>
      <c r="AW798" s="13" t="s">
        <v>39</v>
      </c>
      <c r="AX798" s="13" t="s">
        <v>78</v>
      </c>
      <c r="AY798" s="235" t="s">
        <v>156</v>
      </c>
    </row>
    <row r="799" s="14" customFormat="1">
      <c r="A799" s="14"/>
      <c r="B799" s="236"/>
      <c r="C799" s="237"/>
      <c r="D799" s="221" t="s">
        <v>166</v>
      </c>
      <c r="E799" s="238" t="s">
        <v>32</v>
      </c>
      <c r="F799" s="239" t="s">
        <v>1168</v>
      </c>
      <c r="G799" s="237"/>
      <c r="H799" s="240">
        <v>132.19999999999999</v>
      </c>
      <c r="I799" s="241"/>
      <c r="J799" s="237"/>
      <c r="K799" s="237"/>
      <c r="L799" s="242"/>
      <c r="M799" s="243"/>
      <c r="N799" s="244"/>
      <c r="O799" s="244"/>
      <c r="P799" s="244"/>
      <c r="Q799" s="244"/>
      <c r="R799" s="244"/>
      <c r="S799" s="244"/>
      <c r="T799" s="245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6" t="s">
        <v>166</v>
      </c>
      <c r="AU799" s="246" t="s">
        <v>88</v>
      </c>
      <c r="AV799" s="14" t="s">
        <v>88</v>
      </c>
      <c r="AW799" s="14" t="s">
        <v>39</v>
      </c>
      <c r="AX799" s="14" t="s">
        <v>86</v>
      </c>
      <c r="AY799" s="246" t="s">
        <v>156</v>
      </c>
    </row>
    <row r="800" s="2" customFormat="1" ht="21.75" customHeight="1">
      <c r="A800" s="42"/>
      <c r="B800" s="43"/>
      <c r="C800" s="208" t="s">
        <v>1169</v>
      </c>
      <c r="D800" s="208" t="s">
        <v>158</v>
      </c>
      <c r="E800" s="209" t="s">
        <v>1170</v>
      </c>
      <c r="F800" s="210" t="s">
        <v>1171</v>
      </c>
      <c r="G800" s="211" t="s">
        <v>161</v>
      </c>
      <c r="H800" s="212">
        <v>7.5</v>
      </c>
      <c r="I800" s="213"/>
      <c r="J800" s="214">
        <f>ROUND(I800*H800,2)</f>
        <v>0</v>
      </c>
      <c r="K800" s="210" t="s">
        <v>32</v>
      </c>
      <c r="L800" s="48"/>
      <c r="M800" s="215" t="s">
        <v>32</v>
      </c>
      <c r="N800" s="216" t="s">
        <v>49</v>
      </c>
      <c r="O800" s="88"/>
      <c r="P800" s="217">
        <f>O800*H800</f>
        <v>0</v>
      </c>
      <c r="Q800" s="217">
        <v>0.0060000000000000001</v>
      </c>
      <c r="R800" s="217">
        <f>Q800*H800</f>
        <v>0.044999999999999998</v>
      </c>
      <c r="S800" s="217">
        <v>0</v>
      </c>
      <c r="T800" s="218">
        <f>S800*H800</f>
        <v>0</v>
      </c>
      <c r="U800" s="42"/>
      <c r="V800" s="42"/>
      <c r="W800" s="42"/>
      <c r="X800" s="42"/>
      <c r="Y800" s="42"/>
      <c r="Z800" s="42"/>
      <c r="AA800" s="42"/>
      <c r="AB800" s="42"/>
      <c r="AC800" s="42"/>
      <c r="AD800" s="42"/>
      <c r="AE800" s="42"/>
      <c r="AR800" s="219" t="s">
        <v>274</v>
      </c>
      <c r="AT800" s="219" t="s">
        <v>158</v>
      </c>
      <c r="AU800" s="219" t="s">
        <v>88</v>
      </c>
      <c r="AY800" s="20" t="s">
        <v>156</v>
      </c>
      <c r="BE800" s="220">
        <f>IF(N800="základní",J800,0)</f>
        <v>0</v>
      </c>
      <c r="BF800" s="220">
        <f>IF(N800="snížená",J800,0)</f>
        <v>0</v>
      </c>
      <c r="BG800" s="220">
        <f>IF(N800="zákl. přenesená",J800,0)</f>
        <v>0</v>
      </c>
      <c r="BH800" s="220">
        <f>IF(N800="sníž. přenesená",J800,0)</f>
        <v>0</v>
      </c>
      <c r="BI800" s="220">
        <f>IF(N800="nulová",J800,0)</f>
        <v>0</v>
      </c>
      <c r="BJ800" s="20" t="s">
        <v>86</v>
      </c>
      <c r="BK800" s="220">
        <f>ROUND(I800*H800,2)</f>
        <v>0</v>
      </c>
      <c r="BL800" s="20" t="s">
        <v>274</v>
      </c>
      <c r="BM800" s="219" t="s">
        <v>1172</v>
      </c>
    </row>
    <row r="801" s="2" customFormat="1">
      <c r="A801" s="42"/>
      <c r="B801" s="43"/>
      <c r="C801" s="44"/>
      <c r="D801" s="221" t="s">
        <v>164</v>
      </c>
      <c r="E801" s="44"/>
      <c r="F801" s="222" t="s">
        <v>1173</v>
      </c>
      <c r="G801" s="44"/>
      <c r="H801" s="44"/>
      <c r="I801" s="223"/>
      <c r="J801" s="44"/>
      <c r="K801" s="44"/>
      <c r="L801" s="48"/>
      <c r="M801" s="224"/>
      <c r="N801" s="225"/>
      <c r="O801" s="88"/>
      <c r="P801" s="88"/>
      <c r="Q801" s="88"/>
      <c r="R801" s="88"/>
      <c r="S801" s="88"/>
      <c r="T801" s="89"/>
      <c r="U801" s="42"/>
      <c r="V801" s="42"/>
      <c r="W801" s="42"/>
      <c r="X801" s="42"/>
      <c r="Y801" s="42"/>
      <c r="Z801" s="42"/>
      <c r="AA801" s="42"/>
      <c r="AB801" s="42"/>
      <c r="AC801" s="42"/>
      <c r="AD801" s="42"/>
      <c r="AE801" s="42"/>
      <c r="AT801" s="20" t="s">
        <v>164</v>
      </c>
      <c r="AU801" s="20" t="s">
        <v>88</v>
      </c>
    </row>
    <row r="802" s="13" customFormat="1">
      <c r="A802" s="13"/>
      <c r="B802" s="226"/>
      <c r="C802" s="227"/>
      <c r="D802" s="221" t="s">
        <v>166</v>
      </c>
      <c r="E802" s="228" t="s">
        <v>32</v>
      </c>
      <c r="F802" s="229" t="s">
        <v>549</v>
      </c>
      <c r="G802" s="227"/>
      <c r="H802" s="228" t="s">
        <v>32</v>
      </c>
      <c r="I802" s="230"/>
      <c r="J802" s="227"/>
      <c r="K802" s="227"/>
      <c r="L802" s="231"/>
      <c r="M802" s="232"/>
      <c r="N802" s="233"/>
      <c r="O802" s="233"/>
      <c r="P802" s="233"/>
      <c r="Q802" s="233"/>
      <c r="R802" s="233"/>
      <c r="S802" s="233"/>
      <c r="T802" s="234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5" t="s">
        <v>166</v>
      </c>
      <c r="AU802" s="235" t="s">
        <v>88</v>
      </c>
      <c r="AV802" s="13" t="s">
        <v>86</v>
      </c>
      <c r="AW802" s="13" t="s">
        <v>39</v>
      </c>
      <c r="AX802" s="13" t="s">
        <v>78</v>
      </c>
      <c r="AY802" s="235" t="s">
        <v>156</v>
      </c>
    </row>
    <row r="803" s="14" customFormat="1">
      <c r="A803" s="14"/>
      <c r="B803" s="236"/>
      <c r="C803" s="237"/>
      <c r="D803" s="221" t="s">
        <v>166</v>
      </c>
      <c r="E803" s="238" t="s">
        <v>32</v>
      </c>
      <c r="F803" s="239" t="s">
        <v>550</v>
      </c>
      <c r="G803" s="237"/>
      <c r="H803" s="240">
        <v>7.5</v>
      </c>
      <c r="I803" s="241"/>
      <c r="J803" s="237"/>
      <c r="K803" s="237"/>
      <c r="L803" s="242"/>
      <c r="M803" s="243"/>
      <c r="N803" s="244"/>
      <c r="O803" s="244"/>
      <c r="P803" s="244"/>
      <c r="Q803" s="244"/>
      <c r="R803" s="244"/>
      <c r="S803" s="244"/>
      <c r="T803" s="245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46" t="s">
        <v>166</v>
      </c>
      <c r="AU803" s="246" t="s">
        <v>88</v>
      </c>
      <c r="AV803" s="14" t="s">
        <v>88</v>
      </c>
      <c r="AW803" s="14" t="s">
        <v>39</v>
      </c>
      <c r="AX803" s="14" t="s">
        <v>86</v>
      </c>
      <c r="AY803" s="246" t="s">
        <v>156</v>
      </c>
    </row>
    <row r="804" s="2" customFormat="1" ht="16.5" customHeight="1">
      <c r="A804" s="42"/>
      <c r="B804" s="43"/>
      <c r="C804" s="269" t="s">
        <v>1174</v>
      </c>
      <c r="D804" s="269" t="s">
        <v>517</v>
      </c>
      <c r="E804" s="270" t="s">
        <v>1175</v>
      </c>
      <c r="F804" s="271" t="s">
        <v>1176</v>
      </c>
      <c r="G804" s="272" t="s">
        <v>161</v>
      </c>
      <c r="H804" s="273">
        <v>8.0999999999999996</v>
      </c>
      <c r="I804" s="274"/>
      <c r="J804" s="275">
        <f>ROUND(I804*H804,2)</f>
        <v>0</v>
      </c>
      <c r="K804" s="271" t="s">
        <v>32</v>
      </c>
      <c r="L804" s="276"/>
      <c r="M804" s="277" t="s">
        <v>32</v>
      </c>
      <c r="N804" s="278" t="s">
        <v>49</v>
      </c>
      <c r="O804" s="88"/>
      <c r="P804" s="217">
        <f>O804*H804</f>
        <v>0</v>
      </c>
      <c r="Q804" s="217">
        <v>0.017999999999999999</v>
      </c>
      <c r="R804" s="217">
        <f>Q804*H804</f>
        <v>0.14579999999999999</v>
      </c>
      <c r="S804" s="217">
        <v>0</v>
      </c>
      <c r="T804" s="218">
        <f>S804*H804</f>
        <v>0</v>
      </c>
      <c r="U804" s="42"/>
      <c r="V804" s="42"/>
      <c r="W804" s="42"/>
      <c r="X804" s="42"/>
      <c r="Y804" s="42"/>
      <c r="Z804" s="42"/>
      <c r="AA804" s="42"/>
      <c r="AB804" s="42"/>
      <c r="AC804" s="42"/>
      <c r="AD804" s="42"/>
      <c r="AE804" s="42"/>
      <c r="AR804" s="219" t="s">
        <v>394</v>
      </c>
      <c r="AT804" s="219" t="s">
        <v>517</v>
      </c>
      <c r="AU804" s="219" t="s">
        <v>88</v>
      </c>
      <c r="AY804" s="20" t="s">
        <v>156</v>
      </c>
      <c r="BE804" s="220">
        <f>IF(N804="základní",J804,0)</f>
        <v>0</v>
      </c>
      <c r="BF804" s="220">
        <f>IF(N804="snížená",J804,0)</f>
        <v>0</v>
      </c>
      <c r="BG804" s="220">
        <f>IF(N804="zákl. přenesená",J804,0)</f>
        <v>0</v>
      </c>
      <c r="BH804" s="220">
        <f>IF(N804="sníž. přenesená",J804,0)</f>
        <v>0</v>
      </c>
      <c r="BI804" s="220">
        <f>IF(N804="nulová",J804,0)</f>
        <v>0</v>
      </c>
      <c r="BJ804" s="20" t="s">
        <v>86</v>
      </c>
      <c r="BK804" s="220">
        <f>ROUND(I804*H804,2)</f>
        <v>0</v>
      </c>
      <c r="BL804" s="20" t="s">
        <v>274</v>
      </c>
      <c r="BM804" s="219" t="s">
        <v>1177</v>
      </c>
    </row>
    <row r="805" s="2" customFormat="1">
      <c r="A805" s="42"/>
      <c r="B805" s="43"/>
      <c r="C805" s="44"/>
      <c r="D805" s="221" t="s">
        <v>164</v>
      </c>
      <c r="E805" s="44"/>
      <c r="F805" s="222" t="s">
        <v>1176</v>
      </c>
      <c r="G805" s="44"/>
      <c r="H805" s="44"/>
      <c r="I805" s="223"/>
      <c r="J805" s="44"/>
      <c r="K805" s="44"/>
      <c r="L805" s="48"/>
      <c r="M805" s="224"/>
      <c r="N805" s="225"/>
      <c r="O805" s="88"/>
      <c r="P805" s="88"/>
      <c r="Q805" s="88"/>
      <c r="R805" s="88"/>
      <c r="S805" s="88"/>
      <c r="T805" s="89"/>
      <c r="U805" s="42"/>
      <c r="V805" s="42"/>
      <c r="W805" s="42"/>
      <c r="X805" s="42"/>
      <c r="Y805" s="42"/>
      <c r="Z805" s="42"/>
      <c r="AA805" s="42"/>
      <c r="AB805" s="42"/>
      <c r="AC805" s="42"/>
      <c r="AD805" s="42"/>
      <c r="AE805" s="42"/>
      <c r="AT805" s="20" t="s">
        <v>164</v>
      </c>
      <c r="AU805" s="20" t="s">
        <v>88</v>
      </c>
    </row>
    <row r="806" s="14" customFormat="1">
      <c r="A806" s="14"/>
      <c r="B806" s="236"/>
      <c r="C806" s="237"/>
      <c r="D806" s="221" t="s">
        <v>166</v>
      </c>
      <c r="E806" s="238" t="s">
        <v>32</v>
      </c>
      <c r="F806" s="239" t="s">
        <v>1178</v>
      </c>
      <c r="G806" s="237"/>
      <c r="H806" s="240">
        <v>8.0999999999999996</v>
      </c>
      <c r="I806" s="241"/>
      <c r="J806" s="237"/>
      <c r="K806" s="237"/>
      <c r="L806" s="242"/>
      <c r="M806" s="243"/>
      <c r="N806" s="244"/>
      <c r="O806" s="244"/>
      <c r="P806" s="244"/>
      <c r="Q806" s="244"/>
      <c r="R806" s="244"/>
      <c r="S806" s="244"/>
      <c r="T806" s="245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6" t="s">
        <v>166</v>
      </c>
      <c r="AU806" s="246" t="s">
        <v>88</v>
      </c>
      <c r="AV806" s="14" t="s">
        <v>88</v>
      </c>
      <c r="AW806" s="14" t="s">
        <v>39</v>
      </c>
      <c r="AX806" s="14" t="s">
        <v>86</v>
      </c>
      <c r="AY806" s="246" t="s">
        <v>156</v>
      </c>
    </row>
    <row r="807" s="2" customFormat="1" ht="21.75" customHeight="1">
      <c r="A807" s="42"/>
      <c r="B807" s="43"/>
      <c r="C807" s="208" t="s">
        <v>1179</v>
      </c>
      <c r="D807" s="208" t="s">
        <v>158</v>
      </c>
      <c r="E807" s="209" t="s">
        <v>1180</v>
      </c>
      <c r="F807" s="210" t="s">
        <v>1181</v>
      </c>
      <c r="G807" s="211" t="s">
        <v>161</v>
      </c>
      <c r="H807" s="212">
        <v>7.5</v>
      </c>
      <c r="I807" s="213"/>
      <c r="J807" s="214">
        <f>ROUND(I807*H807,2)</f>
        <v>0</v>
      </c>
      <c r="K807" s="210" t="s">
        <v>32</v>
      </c>
      <c r="L807" s="48"/>
      <c r="M807" s="215" t="s">
        <v>32</v>
      </c>
      <c r="N807" s="216" t="s">
        <v>49</v>
      </c>
      <c r="O807" s="88"/>
      <c r="P807" s="217">
        <f>O807*H807</f>
        <v>0</v>
      </c>
      <c r="Q807" s="217">
        <v>0</v>
      </c>
      <c r="R807" s="217">
        <f>Q807*H807</f>
        <v>0</v>
      </c>
      <c r="S807" s="217">
        <v>0</v>
      </c>
      <c r="T807" s="218">
        <f>S807*H807</f>
        <v>0</v>
      </c>
      <c r="U807" s="42"/>
      <c r="V807" s="42"/>
      <c r="W807" s="42"/>
      <c r="X807" s="42"/>
      <c r="Y807" s="42"/>
      <c r="Z807" s="42"/>
      <c r="AA807" s="42"/>
      <c r="AB807" s="42"/>
      <c r="AC807" s="42"/>
      <c r="AD807" s="42"/>
      <c r="AE807" s="42"/>
      <c r="AR807" s="219" t="s">
        <v>274</v>
      </c>
      <c r="AT807" s="219" t="s">
        <v>158</v>
      </c>
      <c r="AU807" s="219" t="s">
        <v>88</v>
      </c>
      <c r="AY807" s="20" t="s">
        <v>156</v>
      </c>
      <c r="BE807" s="220">
        <f>IF(N807="základní",J807,0)</f>
        <v>0</v>
      </c>
      <c r="BF807" s="220">
        <f>IF(N807="snížená",J807,0)</f>
        <v>0</v>
      </c>
      <c r="BG807" s="220">
        <f>IF(N807="zákl. přenesená",J807,0)</f>
        <v>0</v>
      </c>
      <c r="BH807" s="220">
        <f>IF(N807="sníž. přenesená",J807,0)</f>
        <v>0</v>
      </c>
      <c r="BI807" s="220">
        <f>IF(N807="nulová",J807,0)</f>
        <v>0</v>
      </c>
      <c r="BJ807" s="20" t="s">
        <v>86</v>
      </c>
      <c r="BK807" s="220">
        <f>ROUND(I807*H807,2)</f>
        <v>0</v>
      </c>
      <c r="BL807" s="20" t="s">
        <v>274</v>
      </c>
      <c r="BM807" s="219" t="s">
        <v>1182</v>
      </c>
    </row>
    <row r="808" s="2" customFormat="1">
      <c r="A808" s="42"/>
      <c r="B808" s="43"/>
      <c r="C808" s="44"/>
      <c r="D808" s="221" t="s">
        <v>164</v>
      </c>
      <c r="E808" s="44"/>
      <c r="F808" s="222" t="s">
        <v>1183</v>
      </c>
      <c r="G808" s="44"/>
      <c r="H808" s="44"/>
      <c r="I808" s="223"/>
      <c r="J808" s="44"/>
      <c r="K808" s="44"/>
      <c r="L808" s="48"/>
      <c r="M808" s="224"/>
      <c r="N808" s="225"/>
      <c r="O808" s="88"/>
      <c r="P808" s="88"/>
      <c r="Q808" s="88"/>
      <c r="R808" s="88"/>
      <c r="S808" s="88"/>
      <c r="T808" s="89"/>
      <c r="U808" s="42"/>
      <c r="V808" s="42"/>
      <c r="W808" s="42"/>
      <c r="X808" s="42"/>
      <c r="Y808" s="42"/>
      <c r="Z808" s="42"/>
      <c r="AA808" s="42"/>
      <c r="AB808" s="42"/>
      <c r="AC808" s="42"/>
      <c r="AD808" s="42"/>
      <c r="AE808" s="42"/>
      <c r="AT808" s="20" t="s">
        <v>164</v>
      </c>
      <c r="AU808" s="20" t="s">
        <v>88</v>
      </c>
    </row>
    <row r="809" s="2" customFormat="1" ht="21.75" customHeight="1">
      <c r="A809" s="42"/>
      <c r="B809" s="43"/>
      <c r="C809" s="208" t="s">
        <v>1184</v>
      </c>
      <c r="D809" s="208" t="s">
        <v>158</v>
      </c>
      <c r="E809" s="209" t="s">
        <v>1185</v>
      </c>
      <c r="F809" s="210" t="s">
        <v>1186</v>
      </c>
      <c r="G809" s="211" t="s">
        <v>161</v>
      </c>
      <c r="H809" s="212">
        <v>7.5</v>
      </c>
      <c r="I809" s="213"/>
      <c r="J809" s="214">
        <f>ROUND(I809*H809,2)</f>
        <v>0</v>
      </c>
      <c r="K809" s="210" t="s">
        <v>32</v>
      </c>
      <c r="L809" s="48"/>
      <c r="M809" s="215" t="s">
        <v>32</v>
      </c>
      <c r="N809" s="216" t="s">
        <v>49</v>
      </c>
      <c r="O809" s="88"/>
      <c r="P809" s="217">
        <f>O809*H809</f>
        <v>0</v>
      </c>
      <c r="Q809" s="217">
        <v>0</v>
      </c>
      <c r="R809" s="217">
        <f>Q809*H809</f>
        <v>0</v>
      </c>
      <c r="S809" s="217">
        <v>0</v>
      </c>
      <c r="T809" s="218">
        <f>S809*H809</f>
        <v>0</v>
      </c>
      <c r="U809" s="42"/>
      <c r="V809" s="42"/>
      <c r="W809" s="42"/>
      <c r="X809" s="42"/>
      <c r="Y809" s="42"/>
      <c r="Z809" s="42"/>
      <c r="AA809" s="42"/>
      <c r="AB809" s="42"/>
      <c r="AC809" s="42"/>
      <c r="AD809" s="42"/>
      <c r="AE809" s="42"/>
      <c r="AR809" s="219" t="s">
        <v>274</v>
      </c>
      <c r="AT809" s="219" t="s">
        <v>158</v>
      </c>
      <c r="AU809" s="219" t="s">
        <v>88</v>
      </c>
      <c r="AY809" s="20" t="s">
        <v>156</v>
      </c>
      <c r="BE809" s="220">
        <f>IF(N809="základní",J809,0)</f>
        <v>0</v>
      </c>
      <c r="BF809" s="220">
        <f>IF(N809="snížená",J809,0)</f>
        <v>0</v>
      </c>
      <c r="BG809" s="220">
        <f>IF(N809="zákl. přenesená",J809,0)</f>
        <v>0</v>
      </c>
      <c r="BH809" s="220">
        <f>IF(N809="sníž. přenesená",J809,0)</f>
        <v>0</v>
      </c>
      <c r="BI809" s="220">
        <f>IF(N809="nulová",J809,0)</f>
        <v>0</v>
      </c>
      <c r="BJ809" s="20" t="s">
        <v>86</v>
      </c>
      <c r="BK809" s="220">
        <f>ROUND(I809*H809,2)</f>
        <v>0</v>
      </c>
      <c r="BL809" s="20" t="s">
        <v>274</v>
      </c>
      <c r="BM809" s="219" t="s">
        <v>1187</v>
      </c>
    </row>
    <row r="810" s="2" customFormat="1">
      <c r="A810" s="42"/>
      <c r="B810" s="43"/>
      <c r="C810" s="44"/>
      <c r="D810" s="221" t="s">
        <v>164</v>
      </c>
      <c r="E810" s="44"/>
      <c r="F810" s="222" t="s">
        <v>1188</v>
      </c>
      <c r="G810" s="44"/>
      <c r="H810" s="44"/>
      <c r="I810" s="223"/>
      <c r="J810" s="44"/>
      <c r="K810" s="44"/>
      <c r="L810" s="48"/>
      <c r="M810" s="224"/>
      <c r="N810" s="225"/>
      <c r="O810" s="88"/>
      <c r="P810" s="88"/>
      <c r="Q810" s="88"/>
      <c r="R810" s="88"/>
      <c r="S810" s="88"/>
      <c r="T810" s="89"/>
      <c r="U810" s="42"/>
      <c r="V810" s="42"/>
      <c r="W810" s="42"/>
      <c r="X810" s="42"/>
      <c r="Y810" s="42"/>
      <c r="Z810" s="42"/>
      <c r="AA810" s="42"/>
      <c r="AB810" s="42"/>
      <c r="AC810" s="42"/>
      <c r="AD810" s="42"/>
      <c r="AE810" s="42"/>
      <c r="AT810" s="20" t="s">
        <v>164</v>
      </c>
      <c r="AU810" s="20" t="s">
        <v>88</v>
      </c>
    </row>
    <row r="811" s="2" customFormat="1" ht="21.75" customHeight="1">
      <c r="A811" s="42"/>
      <c r="B811" s="43"/>
      <c r="C811" s="208" t="s">
        <v>1189</v>
      </c>
      <c r="D811" s="208" t="s">
        <v>158</v>
      </c>
      <c r="E811" s="209" t="s">
        <v>1190</v>
      </c>
      <c r="F811" s="210" t="s">
        <v>1191</v>
      </c>
      <c r="G811" s="211" t="s">
        <v>161</v>
      </c>
      <c r="H811" s="212">
        <v>7.5</v>
      </c>
      <c r="I811" s="213"/>
      <c r="J811" s="214">
        <f>ROUND(I811*H811,2)</f>
        <v>0</v>
      </c>
      <c r="K811" s="210" t="s">
        <v>32</v>
      </c>
      <c r="L811" s="48"/>
      <c r="M811" s="215" t="s">
        <v>32</v>
      </c>
      <c r="N811" s="216" t="s">
        <v>49</v>
      </c>
      <c r="O811" s="88"/>
      <c r="P811" s="217">
        <f>O811*H811</f>
        <v>0</v>
      </c>
      <c r="Q811" s="217">
        <v>0</v>
      </c>
      <c r="R811" s="217">
        <f>Q811*H811</f>
        <v>0</v>
      </c>
      <c r="S811" s="217">
        <v>0</v>
      </c>
      <c r="T811" s="218">
        <f>S811*H811</f>
        <v>0</v>
      </c>
      <c r="U811" s="42"/>
      <c r="V811" s="42"/>
      <c r="W811" s="42"/>
      <c r="X811" s="42"/>
      <c r="Y811" s="42"/>
      <c r="Z811" s="42"/>
      <c r="AA811" s="42"/>
      <c r="AB811" s="42"/>
      <c r="AC811" s="42"/>
      <c r="AD811" s="42"/>
      <c r="AE811" s="42"/>
      <c r="AR811" s="219" t="s">
        <v>274</v>
      </c>
      <c r="AT811" s="219" t="s">
        <v>158</v>
      </c>
      <c r="AU811" s="219" t="s">
        <v>88</v>
      </c>
      <c r="AY811" s="20" t="s">
        <v>156</v>
      </c>
      <c r="BE811" s="220">
        <f>IF(N811="základní",J811,0)</f>
        <v>0</v>
      </c>
      <c r="BF811" s="220">
        <f>IF(N811="snížená",J811,0)</f>
        <v>0</v>
      </c>
      <c r="BG811" s="220">
        <f>IF(N811="zákl. přenesená",J811,0)</f>
        <v>0</v>
      </c>
      <c r="BH811" s="220">
        <f>IF(N811="sníž. přenesená",J811,0)</f>
        <v>0</v>
      </c>
      <c r="BI811" s="220">
        <f>IF(N811="nulová",J811,0)</f>
        <v>0</v>
      </c>
      <c r="BJ811" s="20" t="s">
        <v>86</v>
      </c>
      <c r="BK811" s="220">
        <f>ROUND(I811*H811,2)</f>
        <v>0</v>
      </c>
      <c r="BL811" s="20" t="s">
        <v>274</v>
      </c>
      <c r="BM811" s="219" t="s">
        <v>1192</v>
      </c>
    </row>
    <row r="812" s="2" customFormat="1">
      <c r="A812" s="42"/>
      <c r="B812" s="43"/>
      <c r="C812" s="44"/>
      <c r="D812" s="221" t="s">
        <v>164</v>
      </c>
      <c r="E812" s="44"/>
      <c r="F812" s="222" t="s">
        <v>1193</v>
      </c>
      <c r="G812" s="44"/>
      <c r="H812" s="44"/>
      <c r="I812" s="223"/>
      <c r="J812" s="44"/>
      <c r="K812" s="44"/>
      <c r="L812" s="48"/>
      <c r="M812" s="224"/>
      <c r="N812" s="225"/>
      <c r="O812" s="88"/>
      <c r="P812" s="88"/>
      <c r="Q812" s="88"/>
      <c r="R812" s="88"/>
      <c r="S812" s="88"/>
      <c r="T812" s="89"/>
      <c r="U812" s="42"/>
      <c r="V812" s="42"/>
      <c r="W812" s="42"/>
      <c r="X812" s="42"/>
      <c r="Y812" s="42"/>
      <c r="Z812" s="42"/>
      <c r="AA812" s="42"/>
      <c r="AB812" s="42"/>
      <c r="AC812" s="42"/>
      <c r="AD812" s="42"/>
      <c r="AE812" s="42"/>
      <c r="AT812" s="20" t="s">
        <v>164</v>
      </c>
      <c r="AU812" s="20" t="s">
        <v>88</v>
      </c>
    </row>
    <row r="813" s="2" customFormat="1" ht="16.5" customHeight="1">
      <c r="A813" s="42"/>
      <c r="B813" s="43"/>
      <c r="C813" s="208" t="s">
        <v>1194</v>
      </c>
      <c r="D813" s="208" t="s">
        <v>158</v>
      </c>
      <c r="E813" s="209" t="s">
        <v>1195</v>
      </c>
      <c r="F813" s="210" t="s">
        <v>1196</v>
      </c>
      <c r="G813" s="211" t="s">
        <v>161</v>
      </c>
      <c r="H813" s="212">
        <v>7.5</v>
      </c>
      <c r="I813" s="213"/>
      <c r="J813" s="214">
        <f>ROUND(I813*H813,2)</f>
        <v>0</v>
      </c>
      <c r="K813" s="210" t="s">
        <v>32</v>
      </c>
      <c r="L813" s="48"/>
      <c r="M813" s="215" t="s">
        <v>32</v>
      </c>
      <c r="N813" s="216" t="s">
        <v>49</v>
      </c>
      <c r="O813" s="88"/>
      <c r="P813" s="217">
        <f>O813*H813</f>
        <v>0</v>
      </c>
      <c r="Q813" s="217">
        <v>0.0015</v>
      </c>
      <c r="R813" s="217">
        <f>Q813*H813</f>
        <v>0.01125</v>
      </c>
      <c r="S813" s="217">
        <v>0</v>
      </c>
      <c r="T813" s="218">
        <f>S813*H813</f>
        <v>0</v>
      </c>
      <c r="U813" s="42"/>
      <c r="V813" s="42"/>
      <c r="W813" s="42"/>
      <c r="X813" s="42"/>
      <c r="Y813" s="42"/>
      <c r="Z813" s="42"/>
      <c r="AA813" s="42"/>
      <c r="AB813" s="42"/>
      <c r="AC813" s="42"/>
      <c r="AD813" s="42"/>
      <c r="AE813" s="42"/>
      <c r="AR813" s="219" t="s">
        <v>274</v>
      </c>
      <c r="AT813" s="219" t="s">
        <v>158</v>
      </c>
      <c r="AU813" s="219" t="s">
        <v>88</v>
      </c>
      <c r="AY813" s="20" t="s">
        <v>156</v>
      </c>
      <c r="BE813" s="220">
        <f>IF(N813="základní",J813,0)</f>
        <v>0</v>
      </c>
      <c r="BF813" s="220">
        <f>IF(N813="snížená",J813,0)</f>
        <v>0</v>
      </c>
      <c r="BG813" s="220">
        <f>IF(N813="zákl. přenesená",J813,0)</f>
        <v>0</v>
      </c>
      <c r="BH813" s="220">
        <f>IF(N813="sníž. přenesená",J813,0)</f>
        <v>0</v>
      </c>
      <c r="BI813" s="220">
        <f>IF(N813="nulová",J813,0)</f>
        <v>0</v>
      </c>
      <c r="BJ813" s="20" t="s">
        <v>86</v>
      </c>
      <c r="BK813" s="220">
        <f>ROUND(I813*H813,2)</f>
        <v>0</v>
      </c>
      <c r="BL813" s="20" t="s">
        <v>274</v>
      </c>
      <c r="BM813" s="219" t="s">
        <v>1197</v>
      </c>
    </row>
    <row r="814" s="2" customFormat="1">
      <c r="A814" s="42"/>
      <c r="B814" s="43"/>
      <c r="C814" s="44"/>
      <c r="D814" s="221" t="s">
        <v>164</v>
      </c>
      <c r="E814" s="44"/>
      <c r="F814" s="222" t="s">
        <v>1198</v>
      </c>
      <c r="G814" s="44"/>
      <c r="H814" s="44"/>
      <c r="I814" s="223"/>
      <c r="J814" s="44"/>
      <c r="K814" s="44"/>
      <c r="L814" s="48"/>
      <c r="M814" s="224"/>
      <c r="N814" s="225"/>
      <c r="O814" s="88"/>
      <c r="P814" s="88"/>
      <c r="Q814" s="88"/>
      <c r="R814" s="88"/>
      <c r="S814" s="88"/>
      <c r="T814" s="89"/>
      <c r="U814" s="42"/>
      <c r="V814" s="42"/>
      <c r="W814" s="42"/>
      <c r="X814" s="42"/>
      <c r="Y814" s="42"/>
      <c r="Z814" s="42"/>
      <c r="AA814" s="42"/>
      <c r="AB814" s="42"/>
      <c r="AC814" s="42"/>
      <c r="AD814" s="42"/>
      <c r="AE814" s="42"/>
      <c r="AT814" s="20" t="s">
        <v>164</v>
      </c>
      <c r="AU814" s="20" t="s">
        <v>88</v>
      </c>
    </row>
    <row r="815" s="2" customFormat="1" ht="16.5" customHeight="1">
      <c r="A815" s="42"/>
      <c r="B815" s="43"/>
      <c r="C815" s="208" t="s">
        <v>1199</v>
      </c>
      <c r="D815" s="208" t="s">
        <v>158</v>
      </c>
      <c r="E815" s="209" t="s">
        <v>1200</v>
      </c>
      <c r="F815" s="210" t="s">
        <v>1201</v>
      </c>
      <c r="G815" s="211" t="s">
        <v>242</v>
      </c>
      <c r="H815" s="212">
        <v>90</v>
      </c>
      <c r="I815" s="213"/>
      <c r="J815" s="214">
        <f>ROUND(I815*H815,2)</f>
        <v>0</v>
      </c>
      <c r="K815" s="210" t="s">
        <v>32</v>
      </c>
      <c r="L815" s="48"/>
      <c r="M815" s="215" t="s">
        <v>32</v>
      </c>
      <c r="N815" s="216" t="s">
        <v>49</v>
      </c>
      <c r="O815" s="88"/>
      <c r="P815" s="217">
        <f>O815*H815</f>
        <v>0</v>
      </c>
      <c r="Q815" s="217">
        <v>3.0000000000000001E-05</v>
      </c>
      <c r="R815" s="217">
        <f>Q815*H815</f>
        <v>0.0027000000000000001</v>
      </c>
      <c r="S815" s="217">
        <v>0</v>
      </c>
      <c r="T815" s="218">
        <f>S815*H815</f>
        <v>0</v>
      </c>
      <c r="U815" s="42"/>
      <c r="V815" s="42"/>
      <c r="W815" s="42"/>
      <c r="X815" s="42"/>
      <c r="Y815" s="42"/>
      <c r="Z815" s="42"/>
      <c r="AA815" s="42"/>
      <c r="AB815" s="42"/>
      <c r="AC815" s="42"/>
      <c r="AD815" s="42"/>
      <c r="AE815" s="42"/>
      <c r="AR815" s="219" t="s">
        <v>274</v>
      </c>
      <c r="AT815" s="219" t="s">
        <v>158</v>
      </c>
      <c r="AU815" s="219" t="s">
        <v>88</v>
      </c>
      <c r="AY815" s="20" t="s">
        <v>156</v>
      </c>
      <c r="BE815" s="220">
        <f>IF(N815="základní",J815,0)</f>
        <v>0</v>
      </c>
      <c r="BF815" s="220">
        <f>IF(N815="snížená",J815,0)</f>
        <v>0</v>
      </c>
      <c r="BG815" s="220">
        <f>IF(N815="zákl. přenesená",J815,0)</f>
        <v>0</v>
      </c>
      <c r="BH815" s="220">
        <f>IF(N815="sníž. přenesená",J815,0)</f>
        <v>0</v>
      </c>
      <c r="BI815" s="220">
        <f>IF(N815="nulová",J815,0)</f>
        <v>0</v>
      </c>
      <c r="BJ815" s="20" t="s">
        <v>86</v>
      </c>
      <c r="BK815" s="220">
        <f>ROUND(I815*H815,2)</f>
        <v>0</v>
      </c>
      <c r="BL815" s="20" t="s">
        <v>274</v>
      </c>
      <c r="BM815" s="219" t="s">
        <v>1202</v>
      </c>
    </row>
    <row r="816" s="2" customFormat="1">
      <c r="A816" s="42"/>
      <c r="B816" s="43"/>
      <c r="C816" s="44"/>
      <c r="D816" s="221" t="s">
        <v>164</v>
      </c>
      <c r="E816" s="44"/>
      <c r="F816" s="222" t="s">
        <v>1203</v>
      </c>
      <c r="G816" s="44"/>
      <c r="H816" s="44"/>
      <c r="I816" s="223"/>
      <c r="J816" s="44"/>
      <c r="K816" s="44"/>
      <c r="L816" s="48"/>
      <c r="M816" s="224"/>
      <c r="N816" s="225"/>
      <c r="O816" s="88"/>
      <c r="P816" s="88"/>
      <c r="Q816" s="88"/>
      <c r="R816" s="88"/>
      <c r="S816" s="88"/>
      <c r="T816" s="89"/>
      <c r="U816" s="42"/>
      <c r="V816" s="42"/>
      <c r="W816" s="42"/>
      <c r="X816" s="42"/>
      <c r="Y816" s="42"/>
      <c r="Z816" s="42"/>
      <c r="AA816" s="42"/>
      <c r="AB816" s="42"/>
      <c r="AC816" s="42"/>
      <c r="AD816" s="42"/>
      <c r="AE816" s="42"/>
      <c r="AT816" s="20" t="s">
        <v>164</v>
      </c>
      <c r="AU816" s="20" t="s">
        <v>88</v>
      </c>
    </row>
    <row r="817" s="2" customFormat="1" ht="16.5" customHeight="1">
      <c r="A817" s="42"/>
      <c r="B817" s="43"/>
      <c r="C817" s="208" t="s">
        <v>1204</v>
      </c>
      <c r="D817" s="208" t="s">
        <v>158</v>
      </c>
      <c r="E817" s="209" t="s">
        <v>1205</v>
      </c>
      <c r="F817" s="210" t="s">
        <v>1206</v>
      </c>
      <c r="G817" s="211" t="s">
        <v>306</v>
      </c>
      <c r="H817" s="212">
        <v>8</v>
      </c>
      <c r="I817" s="213"/>
      <c r="J817" s="214">
        <f>ROUND(I817*H817,2)</f>
        <v>0</v>
      </c>
      <c r="K817" s="210" t="s">
        <v>32</v>
      </c>
      <c r="L817" s="48"/>
      <c r="M817" s="215" t="s">
        <v>32</v>
      </c>
      <c r="N817" s="216" t="s">
        <v>49</v>
      </c>
      <c r="O817" s="88"/>
      <c r="P817" s="217">
        <f>O817*H817</f>
        <v>0</v>
      </c>
      <c r="Q817" s="217">
        <v>0.00021000000000000001</v>
      </c>
      <c r="R817" s="217">
        <f>Q817*H817</f>
        <v>0.0016800000000000001</v>
      </c>
      <c r="S817" s="217">
        <v>0</v>
      </c>
      <c r="T817" s="218">
        <f>S817*H817</f>
        <v>0</v>
      </c>
      <c r="U817" s="42"/>
      <c r="V817" s="42"/>
      <c r="W817" s="42"/>
      <c r="X817" s="42"/>
      <c r="Y817" s="42"/>
      <c r="Z817" s="42"/>
      <c r="AA817" s="42"/>
      <c r="AB817" s="42"/>
      <c r="AC817" s="42"/>
      <c r="AD817" s="42"/>
      <c r="AE817" s="42"/>
      <c r="AR817" s="219" t="s">
        <v>274</v>
      </c>
      <c r="AT817" s="219" t="s">
        <v>158</v>
      </c>
      <c r="AU817" s="219" t="s">
        <v>88</v>
      </c>
      <c r="AY817" s="20" t="s">
        <v>156</v>
      </c>
      <c r="BE817" s="220">
        <f>IF(N817="základní",J817,0)</f>
        <v>0</v>
      </c>
      <c r="BF817" s="220">
        <f>IF(N817="snížená",J817,0)</f>
        <v>0</v>
      </c>
      <c r="BG817" s="220">
        <f>IF(N817="zákl. přenesená",J817,0)</f>
        <v>0</v>
      </c>
      <c r="BH817" s="220">
        <f>IF(N817="sníž. přenesená",J817,0)</f>
        <v>0</v>
      </c>
      <c r="BI817" s="220">
        <f>IF(N817="nulová",J817,0)</f>
        <v>0</v>
      </c>
      <c r="BJ817" s="20" t="s">
        <v>86</v>
      </c>
      <c r="BK817" s="220">
        <f>ROUND(I817*H817,2)</f>
        <v>0</v>
      </c>
      <c r="BL817" s="20" t="s">
        <v>274</v>
      </c>
      <c r="BM817" s="219" t="s">
        <v>1207</v>
      </c>
    </row>
    <row r="818" s="2" customFormat="1">
      <c r="A818" s="42"/>
      <c r="B818" s="43"/>
      <c r="C818" s="44"/>
      <c r="D818" s="221" t="s">
        <v>164</v>
      </c>
      <c r="E818" s="44"/>
      <c r="F818" s="222" t="s">
        <v>1208</v>
      </c>
      <c r="G818" s="44"/>
      <c r="H818" s="44"/>
      <c r="I818" s="223"/>
      <c r="J818" s="44"/>
      <c r="K818" s="44"/>
      <c r="L818" s="48"/>
      <c r="M818" s="224"/>
      <c r="N818" s="225"/>
      <c r="O818" s="88"/>
      <c r="P818" s="88"/>
      <c r="Q818" s="88"/>
      <c r="R818" s="88"/>
      <c r="S818" s="88"/>
      <c r="T818" s="89"/>
      <c r="U818" s="42"/>
      <c r="V818" s="42"/>
      <c r="W818" s="42"/>
      <c r="X818" s="42"/>
      <c r="Y818" s="42"/>
      <c r="Z818" s="42"/>
      <c r="AA818" s="42"/>
      <c r="AB818" s="42"/>
      <c r="AC818" s="42"/>
      <c r="AD818" s="42"/>
      <c r="AE818" s="42"/>
      <c r="AT818" s="20" t="s">
        <v>164</v>
      </c>
      <c r="AU818" s="20" t="s">
        <v>88</v>
      </c>
    </row>
    <row r="819" s="2" customFormat="1" ht="16.5" customHeight="1">
      <c r="A819" s="42"/>
      <c r="B819" s="43"/>
      <c r="C819" s="208" t="s">
        <v>1209</v>
      </c>
      <c r="D819" s="208" t="s">
        <v>158</v>
      </c>
      <c r="E819" s="209" t="s">
        <v>1210</v>
      </c>
      <c r="F819" s="210" t="s">
        <v>1211</v>
      </c>
      <c r="G819" s="211" t="s">
        <v>306</v>
      </c>
      <c r="H819" s="212">
        <v>2</v>
      </c>
      <c r="I819" s="213"/>
      <c r="J819" s="214">
        <f>ROUND(I819*H819,2)</f>
        <v>0</v>
      </c>
      <c r="K819" s="210" t="s">
        <v>32</v>
      </c>
      <c r="L819" s="48"/>
      <c r="M819" s="215" t="s">
        <v>32</v>
      </c>
      <c r="N819" s="216" t="s">
        <v>49</v>
      </c>
      <c r="O819" s="88"/>
      <c r="P819" s="217">
        <f>O819*H819</f>
        <v>0</v>
      </c>
      <c r="Q819" s="217">
        <v>0.00018000000000000001</v>
      </c>
      <c r="R819" s="217">
        <f>Q819*H819</f>
        <v>0.00036000000000000002</v>
      </c>
      <c r="S819" s="217">
        <v>0</v>
      </c>
      <c r="T819" s="218">
        <f>S819*H819</f>
        <v>0</v>
      </c>
      <c r="U819" s="42"/>
      <c r="V819" s="42"/>
      <c r="W819" s="42"/>
      <c r="X819" s="42"/>
      <c r="Y819" s="42"/>
      <c r="Z819" s="42"/>
      <c r="AA819" s="42"/>
      <c r="AB819" s="42"/>
      <c r="AC819" s="42"/>
      <c r="AD819" s="42"/>
      <c r="AE819" s="42"/>
      <c r="AR819" s="219" t="s">
        <v>274</v>
      </c>
      <c r="AT819" s="219" t="s">
        <v>158</v>
      </c>
      <c r="AU819" s="219" t="s">
        <v>88</v>
      </c>
      <c r="AY819" s="20" t="s">
        <v>156</v>
      </c>
      <c r="BE819" s="220">
        <f>IF(N819="základní",J819,0)</f>
        <v>0</v>
      </c>
      <c r="BF819" s="220">
        <f>IF(N819="snížená",J819,0)</f>
        <v>0</v>
      </c>
      <c r="BG819" s="220">
        <f>IF(N819="zákl. přenesená",J819,0)</f>
        <v>0</v>
      </c>
      <c r="BH819" s="220">
        <f>IF(N819="sníž. přenesená",J819,0)</f>
        <v>0</v>
      </c>
      <c r="BI819" s="220">
        <f>IF(N819="nulová",J819,0)</f>
        <v>0</v>
      </c>
      <c r="BJ819" s="20" t="s">
        <v>86</v>
      </c>
      <c r="BK819" s="220">
        <f>ROUND(I819*H819,2)</f>
        <v>0</v>
      </c>
      <c r="BL819" s="20" t="s">
        <v>274</v>
      </c>
      <c r="BM819" s="219" t="s">
        <v>1212</v>
      </c>
    </row>
    <row r="820" s="2" customFormat="1">
      <c r="A820" s="42"/>
      <c r="B820" s="43"/>
      <c r="C820" s="44"/>
      <c r="D820" s="221" t="s">
        <v>164</v>
      </c>
      <c r="E820" s="44"/>
      <c r="F820" s="222" t="s">
        <v>1213</v>
      </c>
      <c r="G820" s="44"/>
      <c r="H820" s="44"/>
      <c r="I820" s="223"/>
      <c r="J820" s="44"/>
      <c r="K820" s="44"/>
      <c r="L820" s="48"/>
      <c r="M820" s="224"/>
      <c r="N820" s="225"/>
      <c r="O820" s="88"/>
      <c r="P820" s="88"/>
      <c r="Q820" s="88"/>
      <c r="R820" s="88"/>
      <c r="S820" s="88"/>
      <c r="T820" s="89"/>
      <c r="U820" s="42"/>
      <c r="V820" s="42"/>
      <c r="W820" s="42"/>
      <c r="X820" s="42"/>
      <c r="Y820" s="42"/>
      <c r="Z820" s="42"/>
      <c r="AA820" s="42"/>
      <c r="AB820" s="42"/>
      <c r="AC820" s="42"/>
      <c r="AD820" s="42"/>
      <c r="AE820" s="42"/>
      <c r="AT820" s="20" t="s">
        <v>164</v>
      </c>
      <c r="AU820" s="20" t="s">
        <v>88</v>
      </c>
    </row>
    <row r="821" s="2" customFormat="1" ht="16.5" customHeight="1">
      <c r="A821" s="42"/>
      <c r="B821" s="43"/>
      <c r="C821" s="208" t="s">
        <v>1214</v>
      </c>
      <c r="D821" s="208" t="s">
        <v>158</v>
      </c>
      <c r="E821" s="209" t="s">
        <v>1215</v>
      </c>
      <c r="F821" s="210" t="s">
        <v>1216</v>
      </c>
      <c r="G821" s="211" t="s">
        <v>242</v>
      </c>
      <c r="H821" s="212">
        <v>10.5</v>
      </c>
      <c r="I821" s="213"/>
      <c r="J821" s="214">
        <f>ROUND(I821*H821,2)</f>
        <v>0</v>
      </c>
      <c r="K821" s="210" t="s">
        <v>32</v>
      </c>
      <c r="L821" s="48"/>
      <c r="M821" s="215" t="s">
        <v>32</v>
      </c>
      <c r="N821" s="216" t="s">
        <v>49</v>
      </c>
      <c r="O821" s="88"/>
      <c r="P821" s="217">
        <f>O821*H821</f>
        <v>0</v>
      </c>
      <c r="Q821" s="217">
        <v>0.00032000000000000003</v>
      </c>
      <c r="R821" s="217">
        <f>Q821*H821</f>
        <v>0.0033600000000000001</v>
      </c>
      <c r="S821" s="217">
        <v>0</v>
      </c>
      <c r="T821" s="218">
        <f>S821*H821</f>
        <v>0</v>
      </c>
      <c r="U821" s="42"/>
      <c r="V821" s="42"/>
      <c r="W821" s="42"/>
      <c r="X821" s="42"/>
      <c r="Y821" s="42"/>
      <c r="Z821" s="42"/>
      <c r="AA821" s="42"/>
      <c r="AB821" s="42"/>
      <c r="AC821" s="42"/>
      <c r="AD821" s="42"/>
      <c r="AE821" s="42"/>
      <c r="AR821" s="219" t="s">
        <v>274</v>
      </c>
      <c r="AT821" s="219" t="s">
        <v>158</v>
      </c>
      <c r="AU821" s="219" t="s">
        <v>88</v>
      </c>
      <c r="AY821" s="20" t="s">
        <v>156</v>
      </c>
      <c r="BE821" s="220">
        <f>IF(N821="základní",J821,0)</f>
        <v>0</v>
      </c>
      <c r="BF821" s="220">
        <f>IF(N821="snížená",J821,0)</f>
        <v>0</v>
      </c>
      <c r="BG821" s="220">
        <f>IF(N821="zákl. přenesená",J821,0)</f>
        <v>0</v>
      </c>
      <c r="BH821" s="220">
        <f>IF(N821="sníž. přenesená",J821,0)</f>
        <v>0</v>
      </c>
      <c r="BI821" s="220">
        <f>IF(N821="nulová",J821,0)</f>
        <v>0</v>
      </c>
      <c r="BJ821" s="20" t="s">
        <v>86</v>
      </c>
      <c r="BK821" s="220">
        <f>ROUND(I821*H821,2)</f>
        <v>0</v>
      </c>
      <c r="BL821" s="20" t="s">
        <v>274</v>
      </c>
      <c r="BM821" s="219" t="s">
        <v>1217</v>
      </c>
    </row>
    <row r="822" s="2" customFormat="1">
      <c r="A822" s="42"/>
      <c r="B822" s="43"/>
      <c r="C822" s="44"/>
      <c r="D822" s="221" t="s">
        <v>164</v>
      </c>
      <c r="E822" s="44"/>
      <c r="F822" s="222" t="s">
        <v>1218</v>
      </c>
      <c r="G822" s="44"/>
      <c r="H822" s="44"/>
      <c r="I822" s="223"/>
      <c r="J822" s="44"/>
      <c r="K822" s="44"/>
      <c r="L822" s="48"/>
      <c r="M822" s="224"/>
      <c r="N822" s="225"/>
      <c r="O822" s="88"/>
      <c r="P822" s="88"/>
      <c r="Q822" s="88"/>
      <c r="R822" s="88"/>
      <c r="S822" s="88"/>
      <c r="T822" s="89"/>
      <c r="U822" s="42"/>
      <c r="V822" s="42"/>
      <c r="W822" s="42"/>
      <c r="X822" s="42"/>
      <c r="Y822" s="42"/>
      <c r="Z822" s="42"/>
      <c r="AA822" s="42"/>
      <c r="AB822" s="42"/>
      <c r="AC822" s="42"/>
      <c r="AD822" s="42"/>
      <c r="AE822" s="42"/>
      <c r="AT822" s="20" t="s">
        <v>164</v>
      </c>
      <c r="AU822" s="20" t="s">
        <v>88</v>
      </c>
    </row>
    <row r="823" s="13" customFormat="1">
      <c r="A823" s="13"/>
      <c r="B823" s="226"/>
      <c r="C823" s="227"/>
      <c r="D823" s="221" t="s">
        <v>166</v>
      </c>
      <c r="E823" s="228" t="s">
        <v>32</v>
      </c>
      <c r="F823" s="229" t="s">
        <v>966</v>
      </c>
      <c r="G823" s="227"/>
      <c r="H823" s="228" t="s">
        <v>32</v>
      </c>
      <c r="I823" s="230"/>
      <c r="J823" s="227"/>
      <c r="K823" s="227"/>
      <c r="L823" s="231"/>
      <c r="M823" s="232"/>
      <c r="N823" s="233"/>
      <c r="O823" s="233"/>
      <c r="P823" s="233"/>
      <c r="Q823" s="233"/>
      <c r="R823" s="233"/>
      <c r="S823" s="233"/>
      <c r="T823" s="234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5" t="s">
        <v>166</v>
      </c>
      <c r="AU823" s="235" t="s">
        <v>88</v>
      </c>
      <c r="AV823" s="13" t="s">
        <v>86</v>
      </c>
      <c r="AW823" s="13" t="s">
        <v>39</v>
      </c>
      <c r="AX823" s="13" t="s">
        <v>78</v>
      </c>
      <c r="AY823" s="235" t="s">
        <v>156</v>
      </c>
    </row>
    <row r="824" s="14" customFormat="1">
      <c r="A824" s="14"/>
      <c r="B824" s="236"/>
      <c r="C824" s="237"/>
      <c r="D824" s="221" t="s">
        <v>166</v>
      </c>
      <c r="E824" s="238" t="s">
        <v>32</v>
      </c>
      <c r="F824" s="239" t="s">
        <v>1219</v>
      </c>
      <c r="G824" s="237"/>
      <c r="H824" s="240">
        <v>10.5</v>
      </c>
      <c r="I824" s="241"/>
      <c r="J824" s="237"/>
      <c r="K824" s="237"/>
      <c r="L824" s="242"/>
      <c r="M824" s="243"/>
      <c r="N824" s="244"/>
      <c r="O824" s="244"/>
      <c r="P824" s="244"/>
      <c r="Q824" s="244"/>
      <c r="R824" s="244"/>
      <c r="S824" s="244"/>
      <c r="T824" s="245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46" t="s">
        <v>166</v>
      </c>
      <c r="AU824" s="246" t="s">
        <v>88</v>
      </c>
      <c r="AV824" s="14" t="s">
        <v>88</v>
      </c>
      <c r="AW824" s="14" t="s">
        <v>39</v>
      </c>
      <c r="AX824" s="14" t="s">
        <v>86</v>
      </c>
      <c r="AY824" s="246" t="s">
        <v>156</v>
      </c>
    </row>
    <row r="825" s="2" customFormat="1" ht="16.5" customHeight="1">
      <c r="A825" s="42"/>
      <c r="B825" s="43"/>
      <c r="C825" s="208" t="s">
        <v>1220</v>
      </c>
      <c r="D825" s="208" t="s">
        <v>158</v>
      </c>
      <c r="E825" s="209" t="s">
        <v>1221</v>
      </c>
      <c r="F825" s="210" t="s">
        <v>1222</v>
      </c>
      <c r="G825" s="211" t="s">
        <v>221</v>
      </c>
      <c r="H825" s="212">
        <v>9.8160000000000007</v>
      </c>
      <c r="I825" s="213"/>
      <c r="J825" s="214">
        <f>ROUND(I825*H825,2)</f>
        <v>0</v>
      </c>
      <c r="K825" s="210" t="s">
        <v>32</v>
      </c>
      <c r="L825" s="48"/>
      <c r="M825" s="215" t="s">
        <v>32</v>
      </c>
      <c r="N825" s="216" t="s">
        <v>49</v>
      </c>
      <c r="O825" s="88"/>
      <c r="P825" s="217">
        <f>O825*H825</f>
        <v>0</v>
      </c>
      <c r="Q825" s="217">
        <v>0</v>
      </c>
      <c r="R825" s="217">
        <f>Q825*H825</f>
        <v>0</v>
      </c>
      <c r="S825" s="217">
        <v>0</v>
      </c>
      <c r="T825" s="218">
        <f>S825*H825</f>
        <v>0</v>
      </c>
      <c r="U825" s="42"/>
      <c r="V825" s="42"/>
      <c r="W825" s="42"/>
      <c r="X825" s="42"/>
      <c r="Y825" s="42"/>
      <c r="Z825" s="42"/>
      <c r="AA825" s="42"/>
      <c r="AB825" s="42"/>
      <c r="AC825" s="42"/>
      <c r="AD825" s="42"/>
      <c r="AE825" s="42"/>
      <c r="AR825" s="219" t="s">
        <v>274</v>
      </c>
      <c r="AT825" s="219" t="s">
        <v>158</v>
      </c>
      <c r="AU825" s="219" t="s">
        <v>88</v>
      </c>
      <c r="AY825" s="20" t="s">
        <v>156</v>
      </c>
      <c r="BE825" s="220">
        <f>IF(N825="základní",J825,0)</f>
        <v>0</v>
      </c>
      <c r="BF825" s="220">
        <f>IF(N825="snížená",J825,0)</f>
        <v>0</v>
      </c>
      <c r="BG825" s="220">
        <f>IF(N825="zákl. přenesená",J825,0)</f>
        <v>0</v>
      </c>
      <c r="BH825" s="220">
        <f>IF(N825="sníž. přenesená",J825,0)</f>
        <v>0</v>
      </c>
      <c r="BI825" s="220">
        <f>IF(N825="nulová",J825,0)</f>
        <v>0</v>
      </c>
      <c r="BJ825" s="20" t="s">
        <v>86</v>
      </c>
      <c r="BK825" s="220">
        <f>ROUND(I825*H825,2)</f>
        <v>0</v>
      </c>
      <c r="BL825" s="20" t="s">
        <v>274</v>
      </c>
      <c r="BM825" s="219" t="s">
        <v>1223</v>
      </c>
    </row>
    <row r="826" s="2" customFormat="1">
      <c r="A826" s="42"/>
      <c r="B826" s="43"/>
      <c r="C826" s="44"/>
      <c r="D826" s="221" t="s">
        <v>164</v>
      </c>
      <c r="E826" s="44"/>
      <c r="F826" s="222" t="s">
        <v>1224</v>
      </c>
      <c r="G826" s="44"/>
      <c r="H826" s="44"/>
      <c r="I826" s="223"/>
      <c r="J826" s="44"/>
      <c r="K826" s="44"/>
      <c r="L826" s="48"/>
      <c r="M826" s="224"/>
      <c r="N826" s="225"/>
      <c r="O826" s="88"/>
      <c r="P826" s="88"/>
      <c r="Q826" s="88"/>
      <c r="R826" s="88"/>
      <c r="S826" s="88"/>
      <c r="T826" s="89"/>
      <c r="U826" s="42"/>
      <c r="V826" s="42"/>
      <c r="W826" s="42"/>
      <c r="X826" s="42"/>
      <c r="Y826" s="42"/>
      <c r="Z826" s="42"/>
      <c r="AA826" s="42"/>
      <c r="AB826" s="42"/>
      <c r="AC826" s="42"/>
      <c r="AD826" s="42"/>
      <c r="AE826" s="42"/>
      <c r="AT826" s="20" t="s">
        <v>164</v>
      </c>
      <c r="AU826" s="20" t="s">
        <v>88</v>
      </c>
    </row>
    <row r="827" s="2" customFormat="1" ht="16.5" customHeight="1">
      <c r="A827" s="42"/>
      <c r="B827" s="43"/>
      <c r="C827" s="208" t="s">
        <v>1225</v>
      </c>
      <c r="D827" s="208" t="s">
        <v>158</v>
      </c>
      <c r="E827" s="209" t="s">
        <v>1226</v>
      </c>
      <c r="F827" s="210" t="s">
        <v>1227</v>
      </c>
      <c r="G827" s="211" t="s">
        <v>221</v>
      </c>
      <c r="H827" s="212">
        <v>9.8160000000000007</v>
      </c>
      <c r="I827" s="213"/>
      <c r="J827" s="214">
        <f>ROUND(I827*H827,2)</f>
        <v>0</v>
      </c>
      <c r="K827" s="210" t="s">
        <v>32</v>
      </c>
      <c r="L827" s="48"/>
      <c r="M827" s="215" t="s">
        <v>32</v>
      </c>
      <c r="N827" s="216" t="s">
        <v>49</v>
      </c>
      <c r="O827" s="88"/>
      <c r="P827" s="217">
        <f>O827*H827</f>
        <v>0</v>
      </c>
      <c r="Q827" s="217">
        <v>0</v>
      </c>
      <c r="R827" s="217">
        <f>Q827*H827</f>
        <v>0</v>
      </c>
      <c r="S827" s="217">
        <v>0</v>
      </c>
      <c r="T827" s="218">
        <f>S827*H827</f>
        <v>0</v>
      </c>
      <c r="U827" s="42"/>
      <c r="V827" s="42"/>
      <c r="W827" s="42"/>
      <c r="X827" s="42"/>
      <c r="Y827" s="42"/>
      <c r="Z827" s="42"/>
      <c r="AA827" s="42"/>
      <c r="AB827" s="42"/>
      <c r="AC827" s="42"/>
      <c r="AD827" s="42"/>
      <c r="AE827" s="42"/>
      <c r="AR827" s="219" t="s">
        <v>274</v>
      </c>
      <c r="AT827" s="219" t="s">
        <v>158</v>
      </c>
      <c r="AU827" s="219" t="s">
        <v>88</v>
      </c>
      <c r="AY827" s="20" t="s">
        <v>156</v>
      </c>
      <c r="BE827" s="220">
        <f>IF(N827="základní",J827,0)</f>
        <v>0</v>
      </c>
      <c r="BF827" s="220">
        <f>IF(N827="snížená",J827,0)</f>
        <v>0</v>
      </c>
      <c r="BG827" s="220">
        <f>IF(N827="zákl. přenesená",J827,0)</f>
        <v>0</v>
      </c>
      <c r="BH827" s="220">
        <f>IF(N827="sníž. přenesená",J827,0)</f>
        <v>0</v>
      </c>
      <c r="BI827" s="220">
        <f>IF(N827="nulová",J827,0)</f>
        <v>0</v>
      </c>
      <c r="BJ827" s="20" t="s">
        <v>86</v>
      </c>
      <c r="BK827" s="220">
        <f>ROUND(I827*H827,2)</f>
        <v>0</v>
      </c>
      <c r="BL827" s="20" t="s">
        <v>274</v>
      </c>
      <c r="BM827" s="219" t="s">
        <v>1228</v>
      </c>
    </row>
    <row r="828" s="2" customFormat="1">
      <c r="A828" s="42"/>
      <c r="B828" s="43"/>
      <c r="C828" s="44"/>
      <c r="D828" s="221" t="s">
        <v>164</v>
      </c>
      <c r="E828" s="44"/>
      <c r="F828" s="222" t="s">
        <v>1229</v>
      </c>
      <c r="G828" s="44"/>
      <c r="H828" s="44"/>
      <c r="I828" s="223"/>
      <c r="J828" s="44"/>
      <c r="K828" s="44"/>
      <c r="L828" s="48"/>
      <c r="M828" s="224"/>
      <c r="N828" s="225"/>
      <c r="O828" s="88"/>
      <c r="P828" s="88"/>
      <c r="Q828" s="88"/>
      <c r="R828" s="88"/>
      <c r="S828" s="88"/>
      <c r="T828" s="89"/>
      <c r="U828" s="42"/>
      <c r="V828" s="42"/>
      <c r="W828" s="42"/>
      <c r="X828" s="42"/>
      <c r="Y828" s="42"/>
      <c r="Z828" s="42"/>
      <c r="AA828" s="42"/>
      <c r="AB828" s="42"/>
      <c r="AC828" s="42"/>
      <c r="AD828" s="42"/>
      <c r="AE828" s="42"/>
      <c r="AT828" s="20" t="s">
        <v>164</v>
      </c>
      <c r="AU828" s="20" t="s">
        <v>88</v>
      </c>
    </row>
    <row r="829" s="12" customFormat="1" ht="22.8" customHeight="1">
      <c r="A829" s="12"/>
      <c r="B829" s="192"/>
      <c r="C829" s="193"/>
      <c r="D829" s="194" t="s">
        <v>77</v>
      </c>
      <c r="E829" s="206" t="s">
        <v>1230</v>
      </c>
      <c r="F829" s="206" t="s">
        <v>1231</v>
      </c>
      <c r="G829" s="193"/>
      <c r="H829" s="193"/>
      <c r="I829" s="196"/>
      <c r="J829" s="207">
        <f>BK829</f>
        <v>0</v>
      </c>
      <c r="K829" s="193"/>
      <c r="L829" s="198"/>
      <c r="M829" s="199"/>
      <c r="N829" s="200"/>
      <c r="O829" s="200"/>
      <c r="P829" s="201">
        <f>SUM(P830:P841)</f>
        <v>0</v>
      </c>
      <c r="Q829" s="200"/>
      <c r="R829" s="201">
        <f>SUM(R830:R841)</f>
        <v>0.14129999999999998</v>
      </c>
      <c r="S829" s="200"/>
      <c r="T829" s="202">
        <f>SUM(T830:T841)</f>
        <v>0.57629999999999992</v>
      </c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R829" s="203" t="s">
        <v>88</v>
      </c>
      <c r="AT829" s="204" t="s">
        <v>77</v>
      </c>
      <c r="AU829" s="204" t="s">
        <v>86</v>
      </c>
      <c r="AY829" s="203" t="s">
        <v>156</v>
      </c>
      <c r="BK829" s="205">
        <f>SUM(BK830:BK841)</f>
        <v>0</v>
      </c>
    </row>
    <row r="830" s="2" customFormat="1" ht="16.5" customHeight="1">
      <c r="A830" s="42"/>
      <c r="B830" s="43"/>
      <c r="C830" s="208" t="s">
        <v>1232</v>
      </c>
      <c r="D830" s="208" t="s">
        <v>158</v>
      </c>
      <c r="E830" s="209" t="s">
        <v>1233</v>
      </c>
      <c r="F830" s="210" t="s">
        <v>1234</v>
      </c>
      <c r="G830" s="211" t="s">
        <v>161</v>
      </c>
      <c r="H830" s="212">
        <v>3</v>
      </c>
      <c r="I830" s="213"/>
      <c r="J830" s="214">
        <f>ROUND(I830*H830,2)</f>
        <v>0</v>
      </c>
      <c r="K830" s="210" t="s">
        <v>32</v>
      </c>
      <c r="L830" s="48"/>
      <c r="M830" s="215" t="s">
        <v>32</v>
      </c>
      <c r="N830" s="216" t="s">
        <v>49</v>
      </c>
      <c r="O830" s="88"/>
      <c r="P830" s="217">
        <f>O830*H830</f>
        <v>0</v>
      </c>
      <c r="Q830" s="217">
        <v>0.040000000000000001</v>
      </c>
      <c r="R830" s="217">
        <f>Q830*H830</f>
        <v>0.12</v>
      </c>
      <c r="S830" s="217">
        <v>0</v>
      </c>
      <c r="T830" s="218">
        <f>S830*H830</f>
        <v>0</v>
      </c>
      <c r="U830" s="42"/>
      <c r="V830" s="42"/>
      <c r="W830" s="42"/>
      <c r="X830" s="42"/>
      <c r="Y830" s="42"/>
      <c r="Z830" s="42"/>
      <c r="AA830" s="42"/>
      <c r="AB830" s="42"/>
      <c r="AC830" s="42"/>
      <c r="AD830" s="42"/>
      <c r="AE830" s="42"/>
      <c r="AR830" s="219" t="s">
        <v>274</v>
      </c>
      <c r="AT830" s="219" t="s">
        <v>158</v>
      </c>
      <c r="AU830" s="219" t="s">
        <v>88</v>
      </c>
      <c r="AY830" s="20" t="s">
        <v>156</v>
      </c>
      <c r="BE830" s="220">
        <f>IF(N830="základní",J830,0)</f>
        <v>0</v>
      </c>
      <c r="BF830" s="220">
        <f>IF(N830="snížená",J830,0)</f>
        <v>0</v>
      </c>
      <c r="BG830" s="220">
        <f>IF(N830="zákl. přenesená",J830,0)</f>
        <v>0</v>
      </c>
      <c r="BH830" s="220">
        <f>IF(N830="sníž. přenesená",J830,0)</f>
        <v>0</v>
      </c>
      <c r="BI830" s="220">
        <f>IF(N830="nulová",J830,0)</f>
        <v>0</v>
      </c>
      <c r="BJ830" s="20" t="s">
        <v>86</v>
      </c>
      <c r="BK830" s="220">
        <f>ROUND(I830*H830,2)</f>
        <v>0</v>
      </c>
      <c r="BL830" s="20" t="s">
        <v>274</v>
      </c>
      <c r="BM830" s="219" t="s">
        <v>1235</v>
      </c>
    </row>
    <row r="831" s="2" customFormat="1">
      <c r="A831" s="42"/>
      <c r="B831" s="43"/>
      <c r="C831" s="44"/>
      <c r="D831" s="221" t="s">
        <v>164</v>
      </c>
      <c r="E831" s="44"/>
      <c r="F831" s="222" t="s">
        <v>1236</v>
      </c>
      <c r="G831" s="44"/>
      <c r="H831" s="44"/>
      <c r="I831" s="223"/>
      <c r="J831" s="44"/>
      <c r="K831" s="44"/>
      <c r="L831" s="48"/>
      <c r="M831" s="224"/>
      <c r="N831" s="225"/>
      <c r="O831" s="88"/>
      <c r="P831" s="88"/>
      <c r="Q831" s="88"/>
      <c r="R831" s="88"/>
      <c r="S831" s="88"/>
      <c r="T831" s="89"/>
      <c r="U831" s="42"/>
      <c r="V831" s="42"/>
      <c r="W831" s="42"/>
      <c r="X831" s="42"/>
      <c r="Y831" s="42"/>
      <c r="Z831" s="42"/>
      <c r="AA831" s="42"/>
      <c r="AB831" s="42"/>
      <c r="AC831" s="42"/>
      <c r="AD831" s="42"/>
      <c r="AE831" s="42"/>
      <c r="AT831" s="20" t="s">
        <v>164</v>
      </c>
      <c r="AU831" s="20" t="s">
        <v>88</v>
      </c>
    </row>
    <row r="832" s="2" customFormat="1" ht="16.5" customHeight="1">
      <c r="A832" s="42"/>
      <c r="B832" s="43"/>
      <c r="C832" s="208" t="s">
        <v>1237</v>
      </c>
      <c r="D832" s="208" t="s">
        <v>158</v>
      </c>
      <c r="E832" s="209" t="s">
        <v>1238</v>
      </c>
      <c r="F832" s="210" t="s">
        <v>1239</v>
      </c>
      <c r="G832" s="211" t="s">
        <v>161</v>
      </c>
      <c r="H832" s="212">
        <v>3</v>
      </c>
      <c r="I832" s="213"/>
      <c r="J832" s="214">
        <f>ROUND(I832*H832,2)</f>
        <v>0</v>
      </c>
      <c r="K832" s="210" t="s">
        <v>32</v>
      </c>
      <c r="L832" s="48"/>
      <c r="M832" s="215" t="s">
        <v>32</v>
      </c>
      <c r="N832" s="216" t="s">
        <v>49</v>
      </c>
      <c r="O832" s="88"/>
      <c r="P832" s="217">
        <f>O832*H832</f>
        <v>0</v>
      </c>
      <c r="Q832" s="217">
        <v>0</v>
      </c>
      <c r="R832" s="217">
        <f>Q832*H832</f>
        <v>0</v>
      </c>
      <c r="S832" s="217">
        <v>0.185</v>
      </c>
      <c r="T832" s="218">
        <f>S832*H832</f>
        <v>0.55499999999999994</v>
      </c>
      <c r="U832" s="42"/>
      <c r="V832" s="42"/>
      <c r="W832" s="42"/>
      <c r="X832" s="42"/>
      <c r="Y832" s="42"/>
      <c r="Z832" s="42"/>
      <c r="AA832" s="42"/>
      <c r="AB832" s="42"/>
      <c r="AC832" s="42"/>
      <c r="AD832" s="42"/>
      <c r="AE832" s="42"/>
      <c r="AR832" s="219" t="s">
        <v>274</v>
      </c>
      <c r="AT832" s="219" t="s">
        <v>158</v>
      </c>
      <c r="AU832" s="219" t="s">
        <v>88</v>
      </c>
      <c r="AY832" s="20" t="s">
        <v>156</v>
      </c>
      <c r="BE832" s="220">
        <f>IF(N832="základní",J832,0)</f>
        <v>0</v>
      </c>
      <c r="BF832" s="220">
        <f>IF(N832="snížená",J832,0)</f>
        <v>0</v>
      </c>
      <c r="BG832" s="220">
        <f>IF(N832="zákl. přenesená",J832,0)</f>
        <v>0</v>
      </c>
      <c r="BH832" s="220">
        <f>IF(N832="sníž. přenesená",J832,0)</f>
        <v>0</v>
      </c>
      <c r="BI832" s="220">
        <f>IF(N832="nulová",J832,0)</f>
        <v>0</v>
      </c>
      <c r="BJ832" s="20" t="s">
        <v>86</v>
      </c>
      <c r="BK832" s="220">
        <f>ROUND(I832*H832,2)</f>
        <v>0</v>
      </c>
      <c r="BL832" s="20" t="s">
        <v>274</v>
      </c>
      <c r="BM832" s="219" t="s">
        <v>1240</v>
      </c>
    </row>
    <row r="833" s="2" customFormat="1">
      <c r="A833" s="42"/>
      <c r="B833" s="43"/>
      <c r="C833" s="44"/>
      <c r="D833" s="221" t="s">
        <v>164</v>
      </c>
      <c r="E833" s="44"/>
      <c r="F833" s="222" t="s">
        <v>1239</v>
      </c>
      <c r="G833" s="44"/>
      <c r="H833" s="44"/>
      <c r="I833" s="223"/>
      <c r="J833" s="44"/>
      <c r="K833" s="44"/>
      <c r="L833" s="48"/>
      <c r="M833" s="224"/>
      <c r="N833" s="225"/>
      <c r="O833" s="88"/>
      <c r="P833" s="88"/>
      <c r="Q833" s="88"/>
      <c r="R833" s="88"/>
      <c r="S833" s="88"/>
      <c r="T833" s="89"/>
      <c r="U833" s="42"/>
      <c r="V833" s="42"/>
      <c r="W833" s="42"/>
      <c r="X833" s="42"/>
      <c r="Y833" s="42"/>
      <c r="Z833" s="42"/>
      <c r="AA833" s="42"/>
      <c r="AB833" s="42"/>
      <c r="AC833" s="42"/>
      <c r="AD833" s="42"/>
      <c r="AE833" s="42"/>
      <c r="AT833" s="20" t="s">
        <v>164</v>
      </c>
      <c r="AU833" s="20" t="s">
        <v>88</v>
      </c>
    </row>
    <row r="834" s="2" customFormat="1" ht="16.5" customHeight="1">
      <c r="A834" s="42"/>
      <c r="B834" s="43"/>
      <c r="C834" s="208" t="s">
        <v>1241</v>
      </c>
      <c r="D834" s="208" t="s">
        <v>158</v>
      </c>
      <c r="E834" s="209" t="s">
        <v>1242</v>
      </c>
      <c r="F834" s="210" t="s">
        <v>1243</v>
      </c>
      <c r="G834" s="211" t="s">
        <v>161</v>
      </c>
      <c r="H834" s="212">
        <v>3</v>
      </c>
      <c r="I834" s="213"/>
      <c r="J834" s="214">
        <f>ROUND(I834*H834,2)</f>
        <v>0</v>
      </c>
      <c r="K834" s="210" t="s">
        <v>32</v>
      </c>
      <c r="L834" s="48"/>
      <c r="M834" s="215" t="s">
        <v>32</v>
      </c>
      <c r="N834" s="216" t="s">
        <v>49</v>
      </c>
      <c r="O834" s="88"/>
      <c r="P834" s="217">
        <f>O834*H834</f>
        <v>0</v>
      </c>
      <c r="Q834" s="217">
        <v>0.0071000000000000004</v>
      </c>
      <c r="R834" s="217">
        <f>Q834*H834</f>
        <v>0.021299999999999999</v>
      </c>
      <c r="S834" s="217">
        <v>0.0071000000000000004</v>
      </c>
      <c r="T834" s="218">
        <f>S834*H834</f>
        <v>0.021299999999999999</v>
      </c>
      <c r="U834" s="42"/>
      <c r="V834" s="42"/>
      <c r="W834" s="42"/>
      <c r="X834" s="42"/>
      <c r="Y834" s="42"/>
      <c r="Z834" s="42"/>
      <c r="AA834" s="42"/>
      <c r="AB834" s="42"/>
      <c r="AC834" s="42"/>
      <c r="AD834" s="42"/>
      <c r="AE834" s="42"/>
      <c r="AR834" s="219" t="s">
        <v>274</v>
      </c>
      <c r="AT834" s="219" t="s">
        <v>158</v>
      </c>
      <c r="AU834" s="219" t="s">
        <v>88</v>
      </c>
      <c r="AY834" s="20" t="s">
        <v>156</v>
      </c>
      <c r="BE834" s="220">
        <f>IF(N834="základní",J834,0)</f>
        <v>0</v>
      </c>
      <c r="BF834" s="220">
        <f>IF(N834="snížená",J834,0)</f>
        <v>0</v>
      </c>
      <c r="BG834" s="220">
        <f>IF(N834="zákl. přenesená",J834,0)</f>
        <v>0</v>
      </c>
      <c r="BH834" s="220">
        <f>IF(N834="sníž. přenesená",J834,0)</f>
        <v>0</v>
      </c>
      <c r="BI834" s="220">
        <f>IF(N834="nulová",J834,0)</f>
        <v>0</v>
      </c>
      <c r="BJ834" s="20" t="s">
        <v>86</v>
      </c>
      <c r="BK834" s="220">
        <f>ROUND(I834*H834,2)</f>
        <v>0</v>
      </c>
      <c r="BL834" s="20" t="s">
        <v>274</v>
      </c>
      <c r="BM834" s="219" t="s">
        <v>1244</v>
      </c>
    </row>
    <row r="835" s="2" customFormat="1">
      <c r="A835" s="42"/>
      <c r="B835" s="43"/>
      <c r="C835" s="44"/>
      <c r="D835" s="221" t="s">
        <v>164</v>
      </c>
      <c r="E835" s="44"/>
      <c r="F835" s="222" t="s">
        <v>1245</v>
      </c>
      <c r="G835" s="44"/>
      <c r="H835" s="44"/>
      <c r="I835" s="223"/>
      <c r="J835" s="44"/>
      <c r="K835" s="44"/>
      <c r="L835" s="48"/>
      <c r="M835" s="224"/>
      <c r="N835" s="225"/>
      <c r="O835" s="88"/>
      <c r="P835" s="88"/>
      <c r="Q835" s="88"/>
      <c r="R835" s="88"/>
      <c r="S835" s="88"/>
      <c r="T835" s="89"/>
      <c r="U835" s="42"/>
      <c r="V835" s="42"/>
      <c r="W835" s="42"/>
      <c r="X835" s="42"/>
      <c r="Y835" s="42"/>
      <c r="Z835" s="42"/>
      <c r="AA835" s="42"/>
      <c r="AB835" s="42"/>
      <c r="AC835" s="42"/>
      <c r="AD835" s="42"/>
      <c r="AE835" s="42"/>
      <c r="AT835" s="20" t="s">
        <v>164</v>
      </c>
      <c r="AU835" s="20" t="s">
        <v>88</v>
      </c>
    </row>
    <row r="836" s="2" customFormat="1" ht="16.5" customHeight="1">
      <c r="A836" s="42"/>
      <c r="B836" s="43"/>
      <c r="C836" s="208" t="s">
        <v>1246</v>
      </c>
      <c r="D836" s="208" t="s">
        <v>158</v>
      </c>
      <c r="E836" s="209" t="s">
        <v>1247</v>
      </c>
      <c r="F836" s="210" t="s">
        <v>1248</v>
      </c>
      <c r="G836" s="211" t="s">
        <v>161</v>
      </c>
      <c r="H836" s="212">
        <v>3</v>
      </c>
      <c r="I836" s="213"/>
      <c r="J836" s="214">
        <f>ROUND(I836*H836,2)</f>
        <v>0</v>
      </c>
      <c r="K836" s="210" t="s">
        <v>32</v>
      </c>
      <c r="L836" s="48"/>
      <c r="M836" s="215" t="s">
        <v>32</v>
      </c>
      <c r="N836" s="216" t="s">
        <v>49</v>
      </c>
      <c r="O836" s="88"/>
      <c r="P836" s="217">
        <f>O836*H836</f>
        <v>0</v>
      </c>
      <c r="Q836" s="217">
        <v>0</v>
      </c>
      <c r="R836" s="217">
        <f>Q836*H836</f>
        <v>0</v>
      </c>
      <c r="S836" s="217">
        <v>0</v>
      </c>
      <c r="T836" s="218">
        <f>S836*H836</f>
        <v>0</v>
      </c>
      <c r="U836" s="42"/>
      <c r="V836" s="42"/>
      <c r="W836" s="42"/>
      <c r="X836" s="42"/>
      <c r="Y836" s="42"/>
      <c r="Z836" s="42"/>
      <c r="AA836" s="42"/>
      <c r="AB836" s="42"/>
      <c r="AC836" s="42"/>
      <c r="AD836" s="42"/>
      <c r="AE836" s="42"/>
      <c r="AR836" s="219" t="s">
        <v>274</v>
      </c>
      <c r="AT836" s="219" t="s">
        <v>158</v>
      </c>
      <c r="AU836" s="219" t="s">
        <v>88</v>
      </c>
      <c r="AY836" s="20" t="s">
        <v>156</v>
      </c>
      <c r="BE836" s="220">
        <f>IF(N836="základní",J836,0)</f>
        <v>0</v>
      </c>
      <c r="BF836" s="220">
        <f>IF(N836="snížená",J836,0)</f>
        <v>0</v>
      </c>
      <c r="BG836" s="220">
        <f>IF(N836="zákl. přenesená",J836,0)</f>
        <v>0</v>
      </c>
      <c r="BH836" s="220">
        <f>IF(N836="sníž. přenesená",J836,0)</f>
        <v>0</v>
      </c>
      <c r="BI836" s="220">
        <f>IF(N836="nulová",J836,0)</f>
        <v>0</v>
      </c>
      <c r="BJ836" s="20" t="s">
        <v>86</v>
      </c>
      <c r="BK836" s="220">
        <f>ROUND(I836*H836,2)</f>
        <v>0</v>
      </c>
      <c r="BL836" s="20" t="s">
        <v>274</v>
      </c>
      <c r="BM836" s="219" t="s">
        <v>1249</v>
      </c>
    </row>
    <row r="837" s="2" customFormat="1">
      <c r="A837" s="42"/>
      <c r="B837" s="43"/>
      <c r="C837" s="44"/>
      <c r="D837" s="221" t="s">
        <v>164</v>
      </c>
      <c r="E837" s="44"/>
      <c r="F837" s="222" t="s">
        <v>1248</v>
      </c>
      <c r="G837" s="44"/>
      <c r="H837" s="44"/>
      <c r="I837" s="223"/>
      <c r="J837" s="44"/>
      <c r="K837" s="44"/>
      <c r="L837" s="48"/>
      <c r="M837" s="224"/>
      <c r="N837" s="225"/>
      <c r="O837" s="88"/>
      <c r="P837" s="88"/>
      <c r="Q837" s="88"/>
      <c r="R837" s="88"/>
      <c r="S837" s="88"/>
      <c r="T837" s="89"/>
      <c r="U837" s="42"/>
      <c r="V837" s="42"/>
      <c r="W837" s="42"/>
      <c r="X837" s="42"/>
      <c r="Y837" s="42"/>
      <c r="Z837" s="42"/>
      <c r="AA837" s="42"/>
      <c r="AB837" s="42"/>
      <c r="AC837" s="42"/>
      <c r="AD837" s="42"/>
      <c r="AE837" s="42"/>
      <c r="AT837" s="20" t="s">
        <v>164</v>
      </c>
      <c r="AU837" s="20" t="s">
        <v>88</v>
      </c>
    </row>
    <row r="838" s="2" customFormat="1" ht="16.5" customHeight="1">
      <c r="A838" s="42"/>
      <c r="B838" s="43"/>
      <c r="C838" s="208" t="s">
        <v>1250</v>
      </c>
      <c r="D838" s="208" t="s">
        <v>158</v>
      </c>
      <c r="E838" s="209" t="s">
        <v>1251</v>
      </c>
      <c r="F838" s="210" t="s">
        <v>1252</v>
      </c>
      <c r="G838" s="211" t="s">
        <v>161</v>
      </c>
      <c r="H838" s="212">
        <v>3</v>
      </c>
      <c r="I838" s="213"/>
      <c r="J838" s="214">
        <f>ROUND(I838*H838,2)</f>
        <v>0</v>
      </c>
      <c r="K838" s="210" t="s">
        <v>32</v>
      </c>
      <c r="L838" s="48"/>
      <c r="M838" s="215" t="s">
        <v>32</v>
      </c>
      <c r="N838" s="216" t="s">
        <v>49</v>
      </c>
      <c r="O838" s="88"/>
      <c r="P838" s="217">
        <f>O838*H838</f>
        <v>0</v>
      </c>
      <c r="Q838" s="217">
        <v>0</v>
      </c>
      <c r="R838" s="217">
        <f>Q838*H838</f>
        <v>0</v>
      </c>
      <c r="S838" s="217">
        <v>0</v>
      </c>
      <c r="T838" s="218">
        <f>S838*H838</f>
        <v>0</v>
      </c>
      <c r="U838" s="42"/>
      <c r="V838" s="42"/>
      <c r="W838" s="42"/>
      <c r="X838" s="42"/>
      <c r="Y838" s="42"/>
      <c r="Z838" s="42"/>
      <c r="AA838" s="42"/>
      <c r="AB838" s="42"/>
      <c r="AC838" s="42"/>
      <c r="AD838" s="42"/>
      <c r="AE838" s="42"/>
      <c r="AR838" s="219" t="s">
        <v>274</v>
      </c>
      <c r="AT838" s="219" t="s">
        <v>158</v>
      </c>
      <c r="AU838" s="219" t="s">
        <v>88</v>
      </c>
      <c r="AY838" s="20" t="s">
        <v>156</v>
      </c>
      <c r="BE838" s="220">
        <f>IF(N838="základní",J838,0)</f>
        <v>0</v>
      </c>
      <c r="BF838" s="220">
        <f>IF(N838="snížená",J838,0)</f>
        <v>0</v>
      </c>
      <c r="BG838" s="220">
        <f>IF(N838="zákl. přenesená",J838,0)</f>
        <v>0</v>
      </c>
      <c r="BH838" s="220">
        <f>IF(N838="sníž. přenesená",J838,0)</f>
        <v>0</v>
      </c>
      <c r="BI838" s="220">
        <f>IF(N838="nulová",J838,0)</f>
        <v>0</v>
      </c>
      <c r="BJ838" s="20" t="s">
        <v>86</v>
      </c>
      <c r="BK838" s="220">
        <f>ROUND(I838*H838,2)</f>
        <v>0</v>
      </c>
      <c r="BL838" s="20" t="s">
        <v>274</v>
      </c>
      <c r="BM838" s="219" t="s">
        <v>1253</v>
      </c>
    </row>
    <row r="839" s="2" customFormat="1">
      <c r="A839" s="42"/>
      <c r="B839" s="43"/>
      <c r="C839" s="44"/>
      <c r="D839" s="221" t="s">
        <v>164</v>
      </c>
      <c r="E839" s="44"/>
      <c r="F839" s="222" t="s">
        <v>1254</v>
      </c>
      <c r="G839" s="44"/>
      <c r="H839" s="44"/>
      <c r="I839" s="223"/>
      <c r="J839" s="44"/>
      <c r="K839" s="44"/>
      <c r="L839" s="48"/>
      <c r="M839" s="224"/>
      <c r="N839" s="225"/>
      <c r="O839" s="88"/>
      <c r="P839" s="88"/>
      <c r="Q839" s="88"/>
      <c r="R839" s="88"/>
      <c r="S839" s="88"/>
      <c r="T839" s="89"/>
      <c r="U839" s="42"/>
      <c r="V839" s="42"/>
      <c r="W839" s="42"/>
      <c r="X839" s="42"/>
      <c r="Y839" s="42"/>
      <c r="Z839" s="42"/>
      <c r="AA839" s="42"/>
      <c r="AB839" s="42"/>
      <c r="AC839" s="42"/>
      <c r="AD839" s="42"/>
      <c r="AE839" s="42"/>
      <c r="AT839" s="20" t="s">
        <v>164</v>
      </c>
      <c r="AU839" s="20" t="s">
        <v>88</v>
      </c>
    </row>
    <row r="840" s="2" customFormat="1" ht="16.5" customHeight="1">
      <c r="A840" s="42"/>
      <c r="B840" s="43"/>
      <c r="C840" s="208" t="s">
        <v>1255</v>
      </c>
      <c r="D840" s="208" t="s">
        <v>158</v>
      </c>
      <c r="E840" s="209" t="s">
        <v>1256</v>
      </c>
      <c r="F840" s="210" t="s">
        <v>1257</v>
      </c>
      <c r="G840" s="211" t="s">
        <v>1258</v>
      </c>
      <c r="H840" s="279"/>
      <c r="I840" s="213"/>
      <c r="J840" s="214">
        <f>ROUND(I840*H840,2)</f>
        <v>0</v>
      </c>
      <c r="K840" s="210" t="s">
        <v>32</v>
      </c>
      <c r="L840" s="48"/>
      <c r="M840" s="215" t="s">
        <v>32</v>
      </c>
      <c r="N840" s="216" t="s">
        <v>49</v>
      </c>
      <c r="O840" s="88"/>
      <c r="P840" s="217">
        <f>O840*H840</f>
        <v>0</v>
      </c>
      <c r="Q840" s="217">
        <v>0</v>
      </c>
      <c r="R840" s="217">
        <f>Q840*H840</f>
        <v>0</v>
      </c>
      <c r="S840" s="217">
        <v>0</v>
      </c>
      <c r="T840" s="218">
        <f>S840*H840</f>
        <v>0</v>
      </c>
      <c r="U840" s="42"/>
      <c r="V840" s="42"/>
      <c r="W840" s="42"/>
      <c r="X840" s="42"/>
      <c r="Y840" s="42"/>
      <c r="Z840" s="42"/>
      <c r="AA840" s="42"/>
      <c r="AB840" s="42"/>
      <c r="AC840" s="42"/>
      <c r="AD840" s="42"/>
      <c r="AE840" s="42"/>
      <c r="AR840" s="219" t="s">
        <v>274</v>
      </c>
      <c r="AT840" s="219" t="s">
        <v>158</v>
      </c>
      <c r="AU840" s="219" t="s">
        <v>88</v>
      </c>
      <c r="AY840" s="20" t="s">
        <v>156</v>
      </c>
      <c r="BE840" s="220">
        <f>IF(N840="základní",J840,0)</f>
        <v>0</v>
      </c>
      <c r="BF840" s="220">
        <f>IF(N840="snížená",J840,0)</f>
        <v>0</v>
      </c>
      <c r="BG840" s="220">
        <f>IF(N840="zákl. přenesená",J840,0)</f>
        <v>0</v>
      </c>
      <c r="BH840" s="220">
        <f>IF(N840="sníž. přenesená",J840,0)</f>
        <v>0</v>
      </c>
      <c r="BI840" s="220">
        <f>IF(N840="nulová",J840,0)</f>
        <v>0</v>
      </c>
      <c r="BJ840" s="20" t="s">
        <v>86</v>
      </c>
      <c r="BK840" s="220">
        <f>ROUND(I840*H840,2)</f>
        <v>0</v>
      </c>
      <c r="BL840" s="20" t="s">
        <v>274</v>
      </c>
      <c r="BM840" s="219" t="s">
        <v>1259</v>
      </c>
    </row>
    <row r="841" s="2" customFormat="1">
      <c r="A841" s="42"/>
      <c r="B841" s="43"/>
      <c r="C841" s="44"/>
      <c r="D841" s="221" t="s">
        <v>164</v>
      </c>
      <c r="E841" s="44"/>
      <c r="F841" s="222" t="s">
        <v>1260</v>
      </c>
      <c r="G841" s="44"/>
      <c r="H841" s="44"/>
      <c r="I841" s="223"/>
      <c r="J841" s="44"/>
      <c r="K841" s="44"/>
      <c r="L841" s="48"/>
      <c r="M841" s="224"/>
      <c r="N841" s="225"/>
      <c r="O841" s="88"/>
      <c r="P841" s="88"/>
      <c r="Q841" s="88"/>
      <c r="R841" s="88"/>
      <c r="S841" s="88"/>
      <c r="T841" s="89"/>
      <c r="U841" s="42"/>
      <c r="V841" s="42"/>
      <c r="W841" s="42"/>
      <c r="X841" s="42"/>
      <c r="Y841" s="42"/>
      <c r="Z841" s="42"/>
      <c r="AA841" s="42"/>
      <c r="AB841" s="42"/>
      <c r="AC841" s="42"/>
      <c r="AD841" s="42"/>
      <c r="AE841" s="42"/>
      <c r="AT841" s="20" t="s">
        <v>164</v>
      </c>
      <c r="AU841" s="20" t="s">
        <v>88</v>
      </c>
    </row>
    <row r="842" s="12" customFormat="1" ht="22.8" customHeight="1">
      <c r="A842" s="12"/>
      <c r="B842" s="192"/>
      <c r="C842" s="193"/>
      <c r="D842" s="194" t="s">
        <v>77</v>
      </c>
      <c r="E842" s="206" t="s">
        <v>1261</v>
      </c>
      <c r="F842" s="206" t="s">
        <v>1262</v>
      </c>
      <c r="G842" s="193"/>
      <c r="H842" s="193"/>
      <c r="I842" s="196"/>
      <c r="J842" s="207">
        <f>BK842</f>
        <v>0</v>
      </c>
      <c r="K842" s="193"/>
      <c r="L842" s="198"/>
      <c r="M842" s="199"/>
      <c r="N842" s="200"/>
      <c r="O842" s="200"/>
      <c r="P842" s="201">
        <f>SUM(P843:P879)</f>
        <v>0</v>
      </c>
      <c r="Q842" s="200"/>
      <c r="R842" s="201">
        <f>SUM(R843:R879)</f>
        <v>0.87523879999999998</v>
      </c>
      <c r="S842" s="200"/>
      <c r="T842" s="202">
        <f>SUM(T843:T879)</f>
        <v>0</v>
      </c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R842" s="203" t="s">
        <v>88</v>
      </c>
      <c r="AT842" s="204" t="s">
        <v>77</v>
      </c>
      <c r="AU842" s="204" t="s">
        <v>86</v>
      </c>
      <c r="AY842" s="203" t="s">
        <v>156</v>
      </c>
      <c r="BK842" s="205">
        <f>SUM(BK843:BK879)</f>
        <v>0</v>
      </c>
    </row>
    <row r="843" s="2" customFormat="1" ht="16.5" customHeight="1">
      <c r="A843" s="42"/>
      <c r="B843" s="43"/>
      <c r="C843" s="208" t="s">
        <v>1263</v>
      </c>
      <c r="D843" s="208" t="s">
        <v>158</v>
      </c>
      <c r="E843" s="209" t="s">
        <v>1264</v>
      </c>
      <c r="F843" s="210" t="s">
        <v>1265</v>
      </c>
      <c r="G843" s="211" t="s">
        <v>161</v>
      </c>
      <c r="H843" s="212">
        <v>11.973000000000001</v>
      </c>
      <c r="I843" s="213"/>
      <c r="J843" s="214">
        <f>ROUND(I843*H843,2)</f>
        <v>0</v>
      </c>
      <c r="K843" s="210" t="s">
        <v>32</v>
      </c>
      <c r="L843" s="48"/>
      <c r="M843" s="215" t="s">
        <v>32</v>
      </c>
      <c r="N843" s="216" t="s">
        <v>49</v>
      </c>
      <c r="O843" s="88"/>
      <c r="P843" s="217">
        <f>O843*H843</f>
        <v>0</v>
      </c>
      <c r="Q843" s="217">
        <v>0.0015</v>
      </c>
      <c r="R843" s="217">
        <f>Q843*H843</f>
        <v>0.0179595</v>
      </c>
      <c r="S843" s="217">
        <v>0</v>
      </c>
      <c r="T843" s="218">
        <f>S843*H843</f>
        <v>0</v>
      </c>
      <c r="U843" s="42"/>
      <c r="V843" s="42"/>
      <c r="W843" s="42"/>
      <c r="X843" s="42"/>
      <c r="Y843" s="42"/>
      <c r="Z843" s="42"/>
      <c r="AA843" s="42"/>
      <c r="AB843" s="42"/>
      <c r="AC843" s="42"/>
      <c r="AD843" s="42"/>
      <c r="AE843" s="42"/>
      <c r="AR843" s="219" t="s">
        <v>274</v>
      </c>
      <c r="AT843" s="219" t="s">
        <v>158</v>
      </c>
      <c r="AU843" s="219" t="s">
        <v>88</v>
      </c>
      <c r="AY843" s="20" t="s">
        <v>156</v>
      </c>
      <c r="BE843" s="220">
        <f>IF(N843="základní",J843,0)</f>
        <v>0</v>
      </c>
      <c r="BF843" s="220">
        <f>IF(N843="snížená",J843,0)</f>
        <v>0</v>
      </c>
      <c r="BG843" s="220">
        <f>IF(N843="zákl. přenesená",J843,0)</f>
        <v>0</v>
      </c>
      <c r="BH843" s="220">
        <f>IF(N843="sníž. přenesená",J843,0)</f>
        <v>0</v>
      </c>
      <c r="BI843" s="220">
        <f>IF(N843="nulová",J843,0)</f>
        <v>0</v>
      </c>
      <c r="BJ843" s="20" t="s">
        <v>86</v>
      </c>
      <c r="BK843" s="220">
        <f>ROUND(I843*H843,2)</f>
        <v>0</v>
      </c>
      <c r="BL843" s="20" t="s">
        <v>274</v>
      </c>
      <c r="BM843" s="219" t="s">
        <v>1266</v>
      </c>
    </row>
    <row r="844" s="2" customFormat="1">
      <c r="A844" s="42"/>
      <c r="B844" s="43"/>
      <c r="C844" s="44"/>
      <c r="D844" s="221" t="s">
        <v>164</v>
      </c>
      <c r="E844" s="44"/>
      <c r="F844" s="222" t="s">
        <v>1267</v>
      </c>
      <c r="G844" s="44"/>
      <c r="H844" s="44"/>
      <c r="I844" s="223"/>
      <c r="J844" s="44"/>
      <c r="K844" s="44"/>
      <c r="L844" s="48"/>
      <c r="M844" s="224"/>
      <c r="N844" s="225"/>
      <c r="O844" s="88"/>
      <c r="P844" s="88"/>
      <c r="Q844" s="88"/>
      <c r="R844" s="88"/>
      <c r="S844" s="88"/>
      <c r="T844" s="89"/>
      <c r="U844" s="42"/>
      <c r="V844" s="42"/>
      <c r="W844" s="42"/>
      <c r="X844" s="42"/>
      <c r="Y844" s="42"/>
      <c r="Z844" s="42"/>
      <c r="AA844" s="42"/>
      <c r="AB844" s="42"/>
      <c r="AC844" s="42"/>
      <c r="AD844" s="42"/>
      <c r="AE844" s="42"/>
      <c r="AT844" s="20" t="s">
        <v>164</v>
      </c>
      <c r="AU844" s="20" t="s">
        <v>88</v>
      </c>
    </row>
    <row r="845" s="13" customFormat="1">
      <c r="A845" s="13"/>
      <c r="B845" s="226"/>
      <c r="C845" s="227"/>
      <c r="D845" s="221" t="s">
        <v>166</v>
      </c>
      <c r="E845" s="228" t="s">
        <v>32</v>
      </c>
      <c r="F845" s="229" t="s">
        <v>1268</v>
      </c>
      <c r="G845" s="227"/>
      <c r="H845" s="228" t="s">
        <v>32</v>
      </c>
      <c r="I845" s="230"/>
      <c r="J845" s="227"/>
      <c r="K845" s="227"/>
      <c r="L845" s="231"/>
      <c r="M845" s="232"/>
      <c r="N845" s="233"/>
      <c r="O845" s="233"/>
      <c r="P845" s="233"/>
      <c r="Q845" s="233"/>
      <c r="R845" s="233"/>
      <c r="S845" s="233"/>
      <c r="T845" s="234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5" t="s">
        <v>166</v>
      </c>
      <c r="AU845" s="235" t="s">
        <v>88</v>
      </c>
      <c r="AV845" s="13" t="s">
        <v>86</v>
      </c>
      <c r="AW845" s="13" t="s">
        <v>39</v>
      </c>
      <c r="AX845" s="13" t="s">
        <v>78</v>
      </c>
      <c r="AY845" s="235" t="s">
        <v>156</v>
      </c>
    </row>
    <row r="846" s="14" customFormat="1">
      <c r="A846" s="14"/>
      <c r="B846" s="236"/>
      <c r="C846" s="237"/>
      <c r="D846" s="221" t="s">
        <v>166</v>
      </c>
      <c r="E846" s="238" t="s">
        <v>32</v>
      </c>
      <c r="F846" s="239" t="s">
        <v>1269</v>
      </c>
      <c r="G846" s="237"/>
      <c r="H846" s="240">
        <v>6.8399999999999999</v>
      </c>
      <c r="I846" s="241"/>
      <c r="J846" s="237"/>
      <c r="K846" s="237"/>
      <c r="L846" s="242"/>
      <c r="M846" s="243"/>
      <c r="N846" s="244"/>
      <c r="O846" s="244"/>
      <c r="P846" s="244"/>
      <c r="Q846" s="244"/>
      <c r="R846" s="244"/>
      <c r="S846" s="244"/>
      <c r="T846" s="245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6" t="s">
        <v>166</v>
      </c>
      <c r="AU846" s="246" t="s">
        <v>88</v>
      </c>
      <c r="AV846" s="14" t="s">
        <v>88</v>
      </c>
      <c r="AW846" s="14" t="s">
        <v>39</v>
      </c>
      <c r="AX846" s="14" t="s">
        <v>78</v>
      </c>
      <c r="AY846" s="246" t="s">
        <v>156</v>
      </c>
    </row>
    <row r="847" s="13" customFormat="1">
      <c r="A847" s="13"/>
      <c r="B847" s="226"/>
      <c r="C847" s="227"/>
      <c r="D847" s="221" t="s">
        <v>166</v>
      </c>
      <c r="E847" s="228" t="s">
        <v>32</v>
      </c>
      <c r="F847" s="229" t="s">
        <v>1270</v>
      </c>
      <c r="G847" s="227"/>
      <c r="H847" s="228" t="s">
        <v>32</v>
      </c>
      <c r="I847" s="230"/>
      <c r="J847" s="227"/>
      <c r="K847" s="227"/>
      <c r="L847" s="231"/>
      <c r="M847" s="232"/>
      <c r="N847" s="233"/>
      <c r="O847" s="233"/>
      <c r="P847" s="233"/>
      <c r="Q847" s="233"/>
      <c r="R847" s="233"/>
      <c r="S847" s="233"/>
      <c r="T847" s="234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5" t="s">
        <v>166</v>
      </c>
      <c r="AU847" s="235" t="s">
        <v>88</v>
      </c>
      <c r="AV847" s="13" t="s">
        <v>86</v>
      </c>
      <c r="AW847" s="13" t="s">
        <v>39</v>
      </c>
      <c r="AX847" s="13" t="s">
        <v>78</v>
      </c>
      <c r="AY847" s="235" t="s">
        <v>156</v>
      </c>
    </row>
    <row r="848" s="14" customFormat="1">
      <c r="A848" s="14"/>
      <c r="B848" s="236"/>
      <c r="C848" s="237"/>
      <c r="D848" s="221" t="s">
        <v>166</v>
      </c>
      <c r="E848" s="238" t="s">
        <v>32</v>
      </c>
      <c r="F848" s="239" t="s">
        <v>1271</v>
      </c>
      <c r="G848" s="237"/>
      <c r="H848" s="240">
        <v>1.5</v>
      </c>
      <c r="I848" s="241"/>
      <c r="J848" s="237"/>
      <c r="K848" s="237"/>
      <c r="L848" s="242"/>
      <c r="M848" s="243"/>
      <c r="N848" s="244"/>
      <c r="O848" s="244"/>
      <c r="P848" s="244"/>
      <c r="Q848" s="244"/>
      <c r="R848" s="244"/>
      <c r="S848" s="244"/>
      <c r="T848" s="245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46" t="s">
        <v>166</v>
      </c>
      <c r="AU848" s="246" t="s">
        <v>88</v>
      </c>
      <c r="AV848" s="14" t="s">
        <v>88</v>
      </c>
      <c r="AW848" s="14" t="s">
        <v>39</v>
      </c>
      <c r="AX848" s="14" t="s">
        <v>78</v>
      </c>
      <c r="AY848" s="246" t="s">
        <v>156</v>
      </c>
    </row>
    <row r="849" s="14" customFormat="1">
      <c r="A849" s="14"/>
      <c r="B849" s="236"/>
      <c r="C849" s="237"/>
      <c r="D849" s="221" t="s">
        <v>166</v>
      </c>
      <c r="E849" s="238" t="s">
        <v>32</v>
      </c>
      <c r="F849" s="239" t="s">
        <v>1272</v>
      </c>
      <c r="G849" s="237"/>
      <c r="H849" s="240">
        <v>3.633</v>
      </c>
      <c r="I849" s="241"/>
      <c r="J849" s="237"/>
      <c r="K849" s="237"/>
      <c r="L849" s="242"/>
      <c r="M849" s="243"/>
      <c r="N849" s="244"/>
      <c r="O849" s="244"/>
      <c r="P849" s="244"/>
      <c r="Q849" s="244"/>
      <c r="R849" s="244"/>
      <c r="S849" s="244"/>
      <c r="T849" s="245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46" t="s">
        <v>166</v>
      </c>
      <c r="AU849" s="246" t="s">
        <v>88</v>
      </c>
      <c r="AV849" s="14" t="s">
        <v>88</v>
      </c>
      <c r="AW849" s="14" t="s">
        <v>39</v>
      </c>
      <c r="AX849" s="14" t="s">
        <v>78</v>
      </c>
      <c r="AY849" s="246" t="s">
        <v>156</v>
      </c>
    </row>
    <row r="850" s="15" customFormat="1">
      <c r="A850" s="15"/>
      <c r="B850" s="247"/>
      <c r="C850" s="248"/>
      <c r="D850" s="221" t="s">
        <v>166</v>
      </c>
      <c r="E850" s="249" t="s">
        <v>32</v>
      </c>
      <c r="F850" s="250" t="s">
        <v>189</v>
      </c>
      <c r="G850" s="248"/>
      <c r="H850" s="251">
        <v>11.972999999999999</v>
      </c>
      <c r="I850" s="252"/>
      <c r="J850" s="248"/>
      <c r="K850" s="248"/>
      <c r="L850" s="253"/>
      <c r="M850" s="254"/>
      <c r="N850" s="255"/>
      <c r="O850" s="255"/>
      <c r="P850" s="255"/>
      <c r="Q850" s="255"/>
      <c r="R850" s="255"/>
      <c r="S850" s="255"/>
      <c r="T850" s="256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T850" s="257" t="s">
        <v>166</v>
      </c>
      <c r="AU850" s="257" t="s">
        <v>88</v>
      </c>
      <c r="AV850" s="15" t="s">
        <v>162</v>
      </c>
      <c r="AW850" s="15" t="s">
        <v>39</v>
      </c>
      <c r="AX850" s="15" t="s">
        <v>86</v>
      </c>
      <c r="AY850" s="257" t="s">
        <v>156</v>
      </c>
    </row>
    <row r="851" s="2" customFormat="1" ht="16.5" customHeight="1">
      <c r="A851" s="42"/>
      <c r="B851" s="43"/>
      <c r="C851" s="208" t="s">
        <v>1273</v>
      </c>
      <c r="D851" s="208" t="s">
        <v>158</v>
      </c>
      <c r="E851" s="209" t="s">
        <v>1274</v>
      </c>
      <c r="F851" s="210" t="s">
        <v>1275</v>
      </c>
      <c r="G851" s="211" t="s">
        <v>306</v>
      </c>
      <c r="H851" s="212">
        <v>1</v>
      </c>
      <c r="I851" s="213"/>
      <c r="J851" s="214">
        <f>ROUND(I851*H851,2)</f>
        <v>0</v>
      </c>
      <c r="K851" s="210" t="s">
        <v>32</v>
      </c>
      <c r="L851" s="48"/>
      <c r="M851" s="215" t="s">
        <v>32</v>
      </c>
      <c r="N851" s="216" t="s">
        <v>49</v>
      </c>
      <c r="O851" s="88"/>
      <c r="P851" s="217">
        <f>O851*H851</f>
        <v>0</v>
      </c>
      <c r="Q851" s="217">
        <v>0.00021000000000000001</v>
      </c>
      <c r="R851" s="217">
        <f>Q851*H851</f>
        <v>0.00021000000000000001</v>
      </c>
      <c r="S851" s="217">
        <v>0</v>
      </c>
      <c r="T851" s="218">
        <f>S851*H851</f>
        <v>0</v>
      </c>
      <c r="U851" s="42"/>
      <c r="V851" s="42"/>
      <c r="W851" s="42"/>
      <c r="X851" s="42"/>
      <c r="Y851" s="42"/>
      <c r="Z851" s="42"/>
      <c r="AA851" s="42"/>
      <c r="AB851" s="42"/>
      <c r="AC851" s="42"/>
      <c r="AD851" s="42"/>
      <c r="AE851" s="42"/>
      <c r="AR851" s="219" t="s">
        <v>274</v>
      </c>
      <c r="AT851" s="219" t="s">
        <v>158</v>
      </c>
      <c r="AU851" s="219" t="s">
        <v>88</v>
      </c>
      <c r="AY851" s="20" t="s">
        <v>156</v>
      </c>
      <c r="BE851" s="220">
        <f>IF(N851="základní",J851,0)</f>
        <v>0</v>
      </c>
      <c r="BF851" s="220">
        <f>IF(N851="snížená",J851,0)</f>
        <v>0</v>
      </c>
      <c r="BG851" s="220">
        <f>IF(N851="zákl. přenesená",J851,0)</f>
        <v>0</v>
      </c>
      <c r="BH851" s="220">
        <f>IF(N851="sníž. přenesená",J851,0)</f>
        <v>0</v>
      </c>
      <c r="BI851" s="220">
        <f>IF(N851="nulová",J851,0)</f>
        <v>0</v>
      </c>
      <c r="BJ851" s="20" t="s">
        <v>86</v>
      </c>
      <c r="BK851" s="220">
        <f>ROUND(I851*H851,2)</f>
        <v>0</v>
      </c>
      <c r="BL851" s="20" t="s">
        <v>274</v>
      </c>
      <c r="BM851" s="219" t="s">
        <v>1276</v>
      </c>
    </row>
    <row r="852" s="2" customFormat="1">
      <c r="A852" s="42"/>
      <c r="B852" s="43"/>
      <c r="C852" s="44"/>
      <c r="D852" s="221" t="s">
        <v>164</v>
      </c>
      <c r="E852" s="44"/>
      <c r="F852" s="222" t="s">
        <v>1277</v>
      </c>
      <c r="G852" s="44"/>
      <c r="H852" s="44"/>
      <c r="I852" s="223"/>
      <c r="J852" s="44"/>
      <c r="K852" s="44"/>
      <c r="L852" s="48"/>
      <c r="M852" s="224"/>
      <c r="N852" s="225"/>
      <c r="O852" s="88"/>
      <c r="P852" s="88"/>
      <c r="Q852" s="88"/>
      <c r="R852" s="88"/>
      <c r="S852" s="88"/>
      <c r="T852" s="89"/>
      <c r="U852" s="42"/>
      <c r="V852" s="42"/>
      <c r="W852" s="42"/>
      <c r="X852" s="42"/>
      <c r="Y852" s="42"/>
      <c r="Z852" s="42"/>
      <c r="AA852" s="42"/>
      <c r="AB852" s="42"/>
      <c r="AC852" s="42"/>
      <c r="AD852" s="42"/>
      <c r="AE852" s="42"/>
      <c r="AT852" s="20" t="s">
        <v>164</v>
      </c>
      <c r="AU852" s="20" t="s">
        <v>88</v>
      </c>
    </row>
    <row r="853" s="2" customFormat="1" ht="16.5" customHeight="1">
      <c r="A853" s="42"/>
      <c r="B853" s="43"/>
      <c r="C853" s="208" t="s">
        <v>1278</v>
      </c>
      <c r="D853" s="208" t="s">
        <v>158</v>
      </c>
      <c r="E853" s="209" t="s">
        <v>1279</v>
      </c>
      <c r="F853" s="210" t="s">
        <v>1280</v>
      </c>
      <c r="G853" s="211" t="s">
        <v>242</v>
      </c>
      <c r="H853" s="212">
        <v>2.9500000000000002</v>
      </c>
      <c r="I853" s="213"/>
      <c r="J853" s="214">
        <f>ROUND(I853*H853,2)</f>
        <v>0</v>
      </c>
      <c r="K853" s="210" t="s">
        <v>32</v>
      </c>
      <c r="L853" s="48"/>
      <c r="M853" s="215" t="s">
        <v>32</v>
      </c>
      <c r="N853" s="216" t="s">
        <v>49</v>
      </c>
      <c r="O853" s="88"/>
      <c r="P853" s="217">
        <f>O853*H853</f>
        <v>0</v>
      </c>
      <c r="Q853" s="217">
        <v>0.00032000000000000003</v>
      </c>
      <c r="R853" s="217">
        <f>Q853*H853</f>
        <v>0.00094400000000000018</v>
      </c>
      <c r="S853" s="217">
        <v>0</v>
      </c>
      <c r="T853" s="218">
        <f>S853*H853</f>
        <v>0</v>
      </c>
      <c r="U853" s="42"/>
      <c r="V853" s="42"/>
      <c r="W853" s="42"/>
      <c r="X853" s="42"/>
      <c r="Y853" s="42"/>
      <c r="Z853" s="42"/>
      <c r="AA853" s="42"/>
      <c r="AB853" s="42"/>
      <c r="AC853" s="42"/>
      <c r="AD853" s="42"/>
      <c r="AE853" s="42"/>
      <c r="AR853" s="219" t="s">
        <v>274</v>
      </c>
      <c r="AT853" s="219" t="s">
        <v>158</v>
      </c>
      <c r="AU853" s="219" t="s">
        <v>88</v>
      </c>
      <c r="AY853" s="20" t="s">
        <v>156</v>
      </c>
      <c r="BE853" s="220">
        <f>IF(N853="základní",J853,0)</f>
        <v>0</v>
      </c>
      <c r="BF853" s="220">
        <f>IF(N853="snížená",J853,0)</f>
        <v>0</v>
      </c>
      <c r="BG853" s="220">
        <f>IF(N853="zákl. přenesená",J853,0)</f>
        <v>0</v>
      </c>
      <c r="BH853" s="220">
        <f>IF(N853="sníž. přenesená",J853,0)</f>
        <v>0</v>
      </c>
      <c r="BI853" s="220">
        <f>IF(N853="nulová",J853,0)</f>
        <v>0</v>
      </c>
      <c r="BJ853" s="20" t="s">
        <v>86</v>
      </c>
      <c r="BK853" s="220">
        <f>ROUND(I853*H853,2)</f>
        <v>0</v>
      </c>
      <c r="BL853" s="20" t="s">
        <v>274</v>
      </c>
      <c r="BM853" s="219" t="s">
        <v>1281</v>
      </c>
    </row>
    <row r="854" s="2" customFormat="1">
      <c r="A854" s="42"/>
      <c r="B854" s="43"/>
      <c r="C854" s="44"/>
      <c r="D854" s="221" t="s">
        <v>164</v>
      </c>
      <c r="E854" s="44"/>
      <c r="F854" s="222" t="s">
        <v>1282</v>
      </c>
      <c r="G854" s="44"/>
      <c r="H854" s="44"/>
      <c r="I854" s="223"/>
      <c r="J854" s="44"/>
      <c r="K854" s="44"/>
      <c r="L854" s="48"/>
      <c r="M854" s="224"/>
      <c r="N854" s="225"/>
      <c r="O854" s="88"/>
      <c r="P854" s="88"/>
      <c r="Q854" s="88"/>
      <c r="R854" s="88"/>
      <c r="S854" s="88"/>
      <c r="T854" s="89"/>
      <c r="U854" s="42"/>
      <c r="V854" s="42"/>
      <c r="W854" s="42"/>
      <c r="X854" s="42"/>
      <c r="Y854" s="42"/>
      <c r="Z854" s="42"/>
      <c r="AA854" s="42"/>
      <c r="AB854" s="42"/>
      <c r="AC854" s="42"/>
      <c r="AD854" s="42"/>
      <c r="AE854" s="42"/>
      <c r="AT854" s="20" t="s">
        <v>164</v>
      </c>
      <c r="AU854" s="20" t="s">
        <v>88</v>
      </c>
    </row>
    <row r="855" s="2" customFormat="1" ht="21.75" customHeight="1">
      <c r="A855" s="42"/>
      <c r="B855" s="43"/>
      <c r="C855" s="208" t="s">
        <v>1283</v>
      </c>
      <c r="D855" s="208" t="s">
        <v>158</v>
      </c>
      <c r="E855" s="209" t="s">
        <v>1284</v>
      </c>
      <c r="F855" s="210" t="s">
        <v>1285</v>
      </c>
      <c r="G855" s="211" t="s">
        <v>161</v>
      </c>
      <c r="H855" s="212">
        <v>42.911000000000001</v>
      </c>
      <c r="I855" s="213"/>
      <c r="J855" s="214">
        <f>ROUND(I855*H855,2)</f>
        <v>0</v>
      </c>
      <c r="K855" s="210" t="s">
        <v>32</v>
      </c>
      <c r="L855" s="48"/>
      <c r="M855" s="215" t="s">
        <v>32</v>
      </c>
      <c r="N855" s="216" t="s">
        <v>49</v>
      </c>
      <c r="O855" s="88"/>
      <c r="P855" s="217">
        <f>O855*H855</f>
        <v>0</v>
      </c>
      <c r="Q855" s="217">
        <v>0.0053</v>
      </c>
      <c r="R855" s="217">
        <f>Q855*H855</f>
        <v>0.2274283</v>
      </c>
      <c r="S855" s="217">
        <v>0</v>
      </c>
      <c r="T855" s="218">
        <f>S855*H855</f>
        <v>0</v>
      </c>
      <c r="U855" s="42"/>
      <c r="V855" s="42"/>
      <c r="W855" s="42"/>
      <c r="X855" s="42"/>
      <c r="Y855" s="42"/>
      <c r="Z855" s="42"/>
      <c r="AA855" s="42"/>
      <c r="AB855" s="42"/>
      <c r="AC855" s="42"/>
      <c r="AD855" s="42"/>
      <c r="AE855" s="42"/>
      <c r="AR855" s="219" t="s">
        <v>274</v>
      </c>
      <c r="AT855" s="219" t="s">
        <v>158</v>
      </c>
      <c r="AU855" s="219" t="s">
        <v>88</v>
      </c>
      <c r="AY855" s="20" t="s">
        <v>156</v>
      </c>
      <c r="BE855" s="220">
        <f>IF(N855="základní",J855,0)</f>
        <v>0</v>
      </c>
      <c r="BF855" s="220">
        <f>IF(N855="snížená",J855,0)</f>
        <v>0</v>
      </c>
      <c r="BG855" s="220">
        <f>IF(N855="zákl. přenesená",J855,0)</f>
        <v>0</v>
      </c>
      <c r="BH855" s="220">
        <f>IF(N855="sníž. přenesená",J855,0)</f>
        <v>0</v>
      </c>
      <c r="BI855" s="220">
        <f>IF(N855="nulová",J855,0)</f>
        <v>0</v>
      </c>
      <c r="BJ855" s="20" t="s">
        <v>86</v>
      </c>
      <c r="BK855" s="220">
        <f>ROUND(I855*H855,2)</f>
        <v>0</v>
      </c>
      <c r="BL855" s="20" t="s">
        <v>274</v>
      </c>
      <c r="BM855" s="219" t="s">
        <v>1286</v>
      </c>
    </row>
    <row r="856" s="2" customFormat="1">
      <c r="A856" s="42"/>
      <c r="B856" s="43"/>
      <c r="C856" s="44"/>
      <c r="D856" s="221" t="s">
        <v>164</v>
      </c>
      <c r="E856" s="44"/>
      <c r="F856" s="222" t="s">
        <v>1287</v>
      </c>
      <c r="G856" s="44"/>
      <c r="H856" s="44"/>
      <c r="I856" s="223"/>
      <c r="J856" s="44"/>
      <c r="K856" s="44"/>
      <c r="L856" s="48"/>
      <c r="M856" s="224"/>
      <c r="N856" s="225"/>
      <c r="O856" s="88"/>
      <c r="P856" s="88"/>
      <c r="Q856" s="88"/>
      <c r="R856" s="88"/>
      <c r="S856" s="88"/>
      <c r="T856" s="89"/>
      <c r="U856" s="42"/>
      <c r="V856" s="42"/>
      <c r="W856" s="42"/>
      <c r="X856" s="42"/>
      <c r="Y856" s="42"/>
      <c r="Z856" s="42"/>
      <c r="AA856" s="42"/>
      <c r="AB856" s="42"/>
      <c r="AC856" s="42"/>
      <c r="AD856" s="42"/>
      <c r="AE856" s="42"/>
      <c r="AT856" s="20" t="s">
        <v>164</v>
      </c>
      <c r="AU856" s="20" t="s">
        <v>88</v>
      </c>
    </row>
    <row r="857" s="14" customFormat="1">
      <c r="A857" s="14"/>
      <c r="B857" s="236"/>
      <c r="C857" s="237"/>
      <c r="D857" s="221" t="s">
        <v>166</v>
      </c>
      <c r="E857" s="238" t="s">
        <v>32</v>
      </c>
      <c r="F857" s="239" t="s">
        <v>1271</v>
      </c>
      <c r="G857" s="237"/>
      <c r="H857" s="240">
        <v>1.5</v>
      </c>
      <c r="I857" s="241"/>
      <c r="J857" s="237"/>
      <c r="K857" s="237"/>
      <c r="L857" s="242"/>
      <c r="M857" s="243"/>
      <c r="N857" s="244"/>
      <c r="O857" s="244"/>
      <c r="P857" s="244"/>
      <c r="Q857" s="244"/>
      <c r="R857" s="244"/>
      <c r="S857" s="244"/>
      <c r="T857" s="245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6" t="s">
        <v>166</v>
      </c>
      <c r="AU857" s="246" t="s">
        <v>88</v>
      </c>
      <c r="AV857" s="14" t="s">
        <v>88</v>
      </c>
      <c r="AW857" s="14" t="s">
        <v>39</v>
      </c>
      <c r="AX857" s="14" t="s">
        <v>78</v>
      </c>
      <c r="AY857" s="246" t="s">
        <v>156</v>
      </c>
    </row>
    <row r="858" s="14" customFormat="1">
      <c r="A858" s="14"/>
      <c r="B858" s="236"/>
      <c r="C858" s="237"/>
      <c r="D858" s="221" t="s">
        <v>166</v>
      </c>
      <c r="E858" s="238" t="s">
        <v>32</v>
      </c>
      <c r="F858" s="239" t="s">
        <v>1272</v>
      </c>
      <c r="G858" s="237"/>
      <c r="H858" s="240">
        <v>3.633</v>
      </c>
      <c r="I858" s="241"/>
      <c r="J858" s="237"/>
      <c r="K858" s="237"/>
      <c r="L858" s="242"/>
      <c r="M858" s="243"/>
      <c r="N858" s="244"/>
      <c r="O858" s="244"/>
      <c r="P858" s="244"/>
      <c r="Q858" s="244"/>
      <c r="R858" s="244"/>
      <c r="S858" s="244"/>
      <c r="T858" s="245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6" t="s">
        <v>166</v>
      </c>
      <c r="AU858" s="246" t="s">
        <v>88</v>
      </c>
      <c r="AV858" s="14" t="s">
        <v>88</v>
      </c>
      <c r="AW858" s="14" t="s">
        <v>39</v>
      </c>
      <c r="AX858" s="14" t="s">
        <v>78</v>
      </c>
      <c r="AY858" s="246" t="s">
        <v>156</v>
      </c>
    </row>
    <row r="859" s="14" customFormat="1">
      <c r="A859" s="14"/>
      <c r="B859" s="236"/>
      <c r="C859" s="237"/>
      <c r="D859" s="221" t="s">
        <v>166</v>
      </c>
      <c r="E859" s="238" t="s">
        <v>32</v>
      </c>
      <c r="F859" s="239" t="s">
        <v>1288</v>
      </c>
      <c r="G859" s="237"/>
      <c r="H859" s="240">
        <v>37.777999999999999</v>
      </c>
      <c r="I859" s="241"/>
      <c r="J859" s="237"/>
      <c r="K859" s="237"/>
      <c r="L859" s="242"/>
      <c r="M859" s="243"/>
      <c r="N859" s="244"/>
      <c r="O859" s="244"/>
      <c r="P859" s="244"/>
      <c r="Q859" s="244"/>
      <c r="R859" s="244"/>
      <c r="S859" s="244"/>
      <c r="T859" s="245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6" t="s">
        <v>166</v>
      </c>
      <c r="AU859" s="246" t="s">
        <v>88</v>
      </c>
      <c r="AV859" s="14" t="s">
        <v>88</v>
      </c>
      <c r="AW859" s="14" t="s">
        <v>39</v>
      </c>
      <c r="AX859" s="14" t="s">
        <v>78</v>
      </c>
      <c r="AY859" s="246" t="s">
        <v>156</v>
      </c>
    </row>
    <row r="860" s="15" customFormat="1">
      <c r="A860" s="15"/>
      <c r="B860" s="247"/>
      <c r="C860" s="248"/>
      <c r="D860" s="221" t="s">
        <v>166</v>
      </c>
      <c r="E860" s="249" t="s">
        <v>32</v>
      </c>
      <c r="F860" s="250" t="s">
        <v>189</v>
      </c>
      <c r="G860" s="248"/>
      <c r="H860" s="251">
        <v>42.911000000000001</v>
      </c>
      <c r="I860" s="252"/>
      <c r="J860" s="248"/>
      <c r="K860" s="248"/>
      <c r="L860" s="253"/>
      <c r="M860" s="254"/>
      <c r="N860" s="255"/>
      <c r="O860" s="255"/>
      <c r="P860" s="255"/>
      <c r="Q860" s="255"/>
      <c r="R860" s="255"/>
      <c r="S860" s="255"/>
      <c r="T860" s="256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57" t="s">
        <v>166</v>
      </c>
      <c r="AU860" s="257" t="s">
        <v>88</v>
      </c>
      <c r="AV860" s="15" t="s">
        <v>162</v>
      </c>
      <c r="AW860" s="15" t="s">
        <v>39</v>
      </c>
      <c r="AX860" s="15" t="s">
        <v>86</v>
      </c>
      <c r="AY860" s="257" t="s">
        <v>156</v>
      </c>
    </row>
    <row r="861" s="2" customFormat="1" ht="16.5" customHeight="1">
      <c r="A861" s="42"/>
      <c r="B861" s="43"/>
      <c r="C861" s="269" t="s">
        <v>1289</v>
      </c>
      <c r="D861" s="269" t="s">
        <v>517</v>
      </c>
      <c r="E861" s="270" t="s">
        <v>1290</v>
      </c>
      <c r="F861" s="271" t="s">
        <v>1291</v>
      </c>
      <c r="G861" s="272" t="s">
        <v>161</v>
      </c>
      <c r="H861" s="273">
        <v>47.201999999999998</v>
      </c>
      <c r="I861" s="274"/>
      <c r="J861" s="275">
        <f>ROUND(I861*H861,2)</f>
        <v>0</v>
      </c>
      <c r="K861" s="271" t="s">
        <v>32</v>
      </c>
      <c r="L861" s="276"/>
      <c r="M861" s="277" t="s">
        <v>32</v>
      </c>
      <c r="N861" s="278" t="s">
        <v>49</v>
      </c>
      <c r="O861" s="88"/>
      <c r="P861" s="217">
        <f>O861*H861</f>
        <v>0</v>
      </c>
      <c r="Q861" s="217">
        <v>0.0129</v>
      </c>
      <c r="R861" s="217">
        <f>Q861*H861</f>
        <v>0.60890579999999994</v>
      </c>
      <c r="S861" s="217">
        <v>0</v>
      </c>
      <c r="T861" s="218">
        <f>S861*H861</f>
        <v>0</v>
      </c>
      <c r="U861" s="42"/>
      <c r="V861" s="42"/>
      <c r="W861" s="42"/>
      <c r="X861" s="42"/>
      <c r="Y861" s="42"/>
      <c r="Z861" s="42"/>
      <c r="AA861" s="42"/>
      <c r="AB861" s="42"/>
      <c r="AC861" s="42"/>
      <c r="AD861" s="42"/>
      <c r="AE861" s="42"/>
      <c r="AR861" s="219" t="s">
        <v>394</v>
      </c>
      <c r="AT861" s="219" t="s">
        <v>517</v>
      </c>
      <c r="AU861" s="219" t="s">
        <v>88</v>
      </c>
      <c r="AY861" s="20" t="s">
        <v>156</v>
      </c>
      <c r="BE861" s="220">
        <f>IF(N861="základní",J861,0)</f>
        <v>0</v>
      </c>
      <c r="BF861" s="220">
        <f>IF(N861="snížená",J861,0)</f>
        <v>0</v>
      </c>
      <c r="BG861" s="220">
        <f>IF(N861="zákl. přenesená",J861,0)</f>
        <v>0</v>
      </c>
      <c r="BH861" s="220">
        <f>IF(N861="sníž. přenesená",J861,0)</f>
        <v>0</v>
      </c>
      <c r="BI861" s="220">
        <f>IF(N861="nulová",J861,0)</f>
        <v>0</v>
      </c>
      <c r="BJ861" s="20" t="s">
        <v>86</v>
      </c>
      <c r="BK861" s="220">
        <f>ROUND(I861*H861,2)</f>
        <v>0</v>
      </c>
      <c r="BL861" s="20" t="s">
        <v>274</v>
      </c>
      <c r="BM861" s="219" t="s">
        <v>1292</v>
      </c>
    </row>
    <row r="862" s="2" customFormat="1">
      <c r="A862" s="42"/>
      <c r="B862" s="43"/>
      <c r="C862" s="44"/>
      <c r="D862" s="221" t="s">
        <v>164</v>
      </c>
      <c r="E862" s="44"/>
      <c r="F862" s="222" t="s">
        <v>1291</v>
      </c>
      <c r="G862" s="44"/>
      <c r="H862" s="44"/>
      <c r="I862" s="223"/>
      <c r="J862" s="44"/>
      <c r="K862" s="44"/>
      <c r="L862" s="48"/>
      <c r="M862" s="224"/>
      <c r="N862" s="225"/>
      <c r="O862" s="88"/>
      <c r="P862" s="88"/>
      <c r="Q862" s="88"/>
      <c r="R862" s="88"/>
      <c r="S862" s="88"/>
      <c r="T862" s="89"/>
      <c r="U862" s="42"/>
      <c r="V862" s="42"/>
      <c r="W862" s="42"/>
      <c r="X862" s="42"/>
      <c r="Y862" s="42"/>
      <c r="Z862" s="42"/>
      <c r="AA862" s="42"/>
      <c r="AB862" s="42"/>
      <c r="AC862" s="42"/>
      <c r="AD862" s="42"/>
      <c r="AE862" s="42"/>
      <c r="AT862" s="20" t="s">
        <v>164</v>
      </c>
      <c r="AU862" s="20" t="s">
        <v>88</v>
      </c>
    </row>
    <row r="863" s="14" customFormat="1">
      <c r="A863" s="14"/>
      <c r="B863" s="236"/>
      <c r="C863" s="237"/>
      <c r="D863" s="221" t="s">
        <v>166</v>
      </c>
      <c r="E863" s="238" t="s">
        <v>32</v>
      </c>
      <c r="F863" s="239" t="s">
        <v>1293</v>
      </c>
      <c r="G863" s="237"/>
      <c r="H863" s="240">
        <v>47.201999999999998</v>
      </c>
      <c r="I863" s="241"/>
      <c r="J863" s="237"/>
      <c r="K863" s="237"/>
      <c r="L863" s="242"/>
      <c r="M863" s="243"/>
      <c r="N863" s="244"/>
      <c r="O863" s="244"/>
      <c r="P863" s="244"/>
      <c r="Q863" s="244"/>
      <c r="R863" s="244"/>
      <c r="S863" s="244"/>
      <c r="T863" s="245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46" t="s">
        <v>166</v>
      </c>
      <c r="AU863" s="246" t="s">
        <v>88</v>
      </c>
      <c r="AV863" s="14" t="s">
        <v>88</v>
      </c>
      <c r="AW863" s="14" t="s">
        <v>39</v>
      </c>
      <c r="AX863" s="14" t="s">
        <v>86</v>
      </c>
      <c r="AY863" s="246" t="s">
        <v>156</v>
      </c>
    </row>
    <row r="864" s="2" customFormat="1" ht="16.5" customHeight="1">
      <c r="A864" s="42"/>
      <c r="B864" s="43"/>
      <c r="C864" s="208" t="s">
        <v>1294</v>
      </c>
      <c r="D864" s="208" t="s">
        <v>158</v>
      </c>
      <c r="E864" s="209" t="s">
        <v>1295</v>
      </c>
      <c r="F864" s="210" t="s">
        <v>1296</v>
      </c>
      <c r="G864" s="211" t="s">
        <v>161</v>
      </c>
      <c r="H864" s="212">
        <v>42.911000000000001</v>
      </c>
      <c r="I864" s="213"/>
      <c r="J864" s="214">
        <f>ROUND(I864*H864,2)</f>
        <v>0</v>
      </c>
      <c r="K864" s="210" t="s">
        <v>32</v>
      </c>
      <c r="L864" s="48"/>
      <c r="M864" s="215" t="s">
        <v>32</v>
      </c>
      <c r="N864" s="216" t="s">
        <v>49</v>
      </c>
      <c r="O864" s="88"/>
      <c r="P864" s="217">
        <f>O864*H864</f>
        <v>0</v>
      </c>
      <c r="Q864" s="217">
        <v>0</v>
      </c>
      <c r="R864" s="217">
        <f>Q864*H864</f>
        <v>0</v>
      </c>
      <c r="S864" s="217">
        <v>0</v>
      </c>
      <c r="T864" s="218">
        <f>S864*H864</f>
        <v>0</v>
      </c>
      <c r="U864" s="42"/>
      <c r="V864" s="42"/>
      <c r="W864" s="42"/>
      <c r="X864" s="42"/>
      <c r="Y864" s="42"/>
      <c r="Z864" s="42"/>
      <c r="AA864" s="42"/>
      <c r="AB864" s="42"/>
      <c r="AC864" s="42"/>
      <c r="AD864" s="42"/>
      <c r="AE864" s="42"/>
      <c r="AR864" s="219" t="s">
        <v>274</v>
      </c>
      <c r="AT864" s="219" t="s">
        <v>158</v>
      </c>
      <c r="AU864" s="219" t="s">
        <v>88</v>
      </c>
      <c r="AY864" s="20" t="s">
        <v>156</v>
      </c>
      <c r="BE864" s="220">
        <f>IF(N864="základní",J864,0)</f>
        <v>0</v>
      </c>
      <c r="BF864" s="220">
        <f>IF(N864="snížená",J864,0)</f>
        <v>0</v>
      </c>
      <c r="BG864" s="220">
        <f>IF(N864="zákl. přenesená",J864,0)</f>
        <v>0</v>
      </c>
      <c r="BH864" s="220">
        <f>IF(N864="sníž. přenesená",J864,0)</f>
        <v>0</v>
      </c>
      <c r="BI864" s="220">
        <f>IF(N864="nulová",J864,0)</f>
        <v>0</v>
      </c>
      <c r="BJ864" s="20" t="s">
        <v>86</v>
      </c>
      <c r="BK864" s="220">
        <f>ROUND(I864*H864,2)</f>
        <v>0</v>
      </c>
      <c r="BL864" s="20" t="s">
        <v>274</v>
      </c>
      <c r="BM864" s="219" t="s">
        <v>1297</v>
      </c>
    </row>
    <row r="865" s="2" customFormat="1">
      <c r="A865" s="42"/>
      <c r="B865" s="43"/>
      <c r="C865" s="44"/>
      <c r="D865" s="221" t="s">
        <v>164</v>
      </c>
      <c r="E865" s="44"/>
      <c r="F865" s="222" t="s">
        <v>1298</v>
      </c>
      <c r="G865" s="44"/>
      <c r="H865" s="44"/>
      <c r="I865" s="223"/>
      <c r="J865" s="44"/>
      <c r="K865" s="44"/>
      <c r="L865" s="48"/>
      <c r="M865" s="224"/>
      <c r="N865" s="225"/>
      <c r="O865" s="88"/>
      <c r="P865" s="88"/>
      <c r="Q865" s="88"/>
      <c r="R865" s="88"/>
      <c r="S865" s="88"/>
      <c r="T865" s="89"/>
      <c r="U865" s="42"/>
      <c r="V865" s="42"/>
      <c r="W865" s="42"/>
      <c r="X865" s="42"/>
      <c r="Y865" s="42"/>
      <c r="Z865" s="42"/>
      <c r="AA865" s="42"/>
      <c r="AB865" s="42"/>
      <c r="AC865" s="42"/>
      <c r="AD865" s="42"/>
      <c r="AE865" s="42"/>
      <c r="AT865" s="20" t="s">
        <v>164</v>
      </c>
      <c r="AU865" s="20" t="s">
        <v>88</v>
      </c>
    </row>
    <row r="866" s="2" customFormat="1" ht="16.5" customHeight="1">
      <c r="A866" s="42"/>
      <c r="B866" s="43"/>
      <c r="C866" s="208" t="s">
        <v>1299</v>
      </c>
      <c r="D866" s="208" t="s">
        <v>158</v>
      </c>
      <c r="E866" s="209" t="s">
        <v>1300</v>
      </c>
      <c r="F866" s="210" t="s">
        <v>1301</v>
      </c>
      <c r="G866" s="211" t="s">
        <v>161</v>
      </c>
      <c r="H866" s="212">
        <v>42.911000000000001</v>
      </c>
      <c r="I866" s="213"/>
      <c r="J866" s="214">
        <f>ROUND(I866*H866,2)</f>
        <v>0</v>
      </c>
      <c r="K866" s="210" t="s">
        <v>32</v>
      </c>
      <c r="L866" s="48"/>
      <c r="M866" s="215" t="s">
        <v>32</v>
      </c>
      <c r="N866" s="216" t="s">
        <v>49</v>
      </c>
      <c r="O866" s="88"/>
      <c r="P866" s="217">
        <f>O866*H866</f>
        <v>0</v>
      </c>
      <c r="Q866" s="217">
        <v>0</v>
      </c>
      <c r="R866" s="217">
        <f>Q866*H866</f>
        <v>0</v>
      </c>
      <c r="S866" s="217">
        <v>0</v>
      </c>
      <c r="T866" s="218">
        <f>S866*H866</f>
        <v>0</v>
      </c>
      <c r="U866" s="42"/>
      <c r="V866" s="42"/>
      <c r="W866" s="42"/>
      <c r="X866" s="42"/>
      <c r="Y866" s="42"/>
      <c r="Z866" s="42"/>
      <c r="AA866" s="42"/>
      <c r="AB866" s="42"/>
      <c r="AC866" s="42"/>
      <c r="AD866" s="42"/>
      <c r="AE866" s="42"/>
      <c r="AR866" s="219" t="s">
        <v>274</v>
      </c>
      <c r="AT866" s="219" t="s">
        <v>158</v>
      </c>
      <c r="AU866" s="219" t="s">
        <v>88</v>
      </c>
      <c r="AY866" s="20" t="s">
        <v>156</v>
      </c>
      <c r="BE866" s="220">
        <f>IF(N866="základní",J866,0)</f>
        <v>0</v>
      </c>
      <c r="BF866" s="220">
        <f>IF(N866="snížená",J866,0)</f>
        <v>0</v>
      </c>
      <c r="BG866" s="220">
        <f>IF(N866="zákl. přenesená",J866,0)</f>
        <v>0</v>
      </c>
      <c r="BH866" s="220">
        <f>IF(N866="sníž. přenesená",J866,0)</f>
        <v>0</v>
      </c>
      <c r="BI866" s="220">
        <f>IF(N866="nulová",J866,0)</f>
        <v>0</v>
      </c>
      <c r="BJ866" s="20" t="s">
        <v>86</v>
      </c>
      <c r="BK866" s="220">
        <f>ROUND(I866*H866,2)</f>
        <v>0</v>
      </c>
      <c r="BL866" s="20" t="s">
        <v>274</v>
      </c>
      <c r="BM866" s="219" t="s">
        <v>1302</v>
      </c>
    </row>
    <row r="867" s="2" customFormat="1">
      <c r="A867" s="42"/>
      <c r="B867" s="43"/>
      <c r="C867" s="44"/>
      <c r="D867" s="221" t="s">
        <v>164</v>
      </c>
      <c r="E867" s="44"/>
      <c r="F867" s="222" t="s">
        <v>1303</v>
      </c>
      <c r="G867" s="44"/>
      <c r="H867" s="44"/>
      <c r="I867" s="223"/>
      <c r="J867" s="44"/>
      <c r="K867" s="44"/>
      <c r="L867" s="48"/>
      <c r="M867" s="224"/>
      <c r="N867" s="225"/>
      <c r="O867" s="88"/>
      <c r="P867" s="88"/>
      <c r="Q867" s="88"/>
      <c r="R867" s="88"/>
      <c r="S867" s="88"/>
      <c r="T867" s="89"/>
      <c r="U867" s="42"/>
      <c r="V867" s="42"/>
      <c r="W867" s="42"/>
      <c r="X867" s="42"/>
      <c r="Y867" s="42"/>
      <c r="Z867" s="42"/>
      <c r="AA867" s="42"/>
      <c r="AB867" s="42"/>
      <c r="AC867" s="42"/>
      <c r="AD867" s="42"/>
      <c r="AE867" s="42"/>
      <c r="AT867" s="20" t="s">
        <v>164</v>
      </c>
      <c r="AU867" s="20" t="s">
        <v>88</v>
      </c>
    </row>
    <row r="868" s="2" customFormat="1" ht="16.5" customHeight="1">
      <c r="A868" s="42"/>
      <c r="B868" s="43"/>
      <c r="C868" s="208" t="s">
        <v>1304</v>
      </c>
      <c r="D868" s="208" t="s">
        <v>158</v>
      </c>
      <c r="E868" s="209" t="s">
        <v>1305</v>
      </c>
      <c r="F868" s="210" t="s">
        <v>1306</v>
      </c>
      <c r="G868" s="211" t="s">
        <v>161</v>
      </c>
      <c r="H868" s="212">
        <v>42.911000000000001</v>
      </c>
      <c r="I868" s="213"/>
      <c r="J868" s="214">
        <f>ROUND(I868*H868,2)</f>
        <v>0</v>
      </c>
      <c r="K868" s="210" t="s">
        <v>32</v>
      </c>
      <c r="L868" s="48"/>
      <c r="M868" s="215" t="s">
        <v>32</v>
      </c>
      <c r="N868" s="216" t="s">
        <v>49</v>
      </c>
      <c r="O868" s="88"/>
      <c r="P868" s="217">
        <f>O868*H868</f>
        <v>0</v>
      </c>
      <c r="Q868" s="217">
        <v>0</v>
      </c>
      <c r="R868" s="217">
        <f>Q868*H868</f>
        <v>0</v>
      </c>
      <c r="S868" s="217">
        <v>0</v>
      </c>
      <c r="T868" s="218">
        <f>S868*H868</f>
        <v>0</v>
      </c>
      <c r="U868" s="42"/>
      <c r="V868" s="42"/>
      <c r="W868" s="42"/>
      <c r="X868" s="42"/>
      <c r="Y868" s="42"/>
      <c r="Z868" s="42"/>
      <c r="AA868" s="42"/>
      <c r="AB868" s="42"/>
      <c r="AC868" s="42"/>
      <c r="AD868" s="42"/>
      <c r="AE868" s="42"/>
      <c r="AR868" s="219" t="s">
        <v>274</v>
      </c>
      <c r="AT868" s="219" t="s">
        <v>158</v>
      </c>
      <c r="AU868" s="219" t="s">
        <v>88</v>
      </c>
      <c r="AY868" s="20" t="s">
        <v>156</v>
      </c>
      <c r="BE868" s="220">
        <f>IF(N868="základní",J868,0)</f>
        <v>0</v>
      </c>
      <c r="BF868" s="220">
        <f>IF(N868="snížená",J868,0)</f>
        <v>0</v>
      </c>
      <c r="BG868" s="220">
        <f>IF(N868="zákl. přenesená",J868,0)</f>
        <v>0</v>
      </c>
      <c r="BH868" s="220">
        <f>IF(N868="sníž. přenesená",J868,0)</f>
        <v>0</v>
      </c>
      <c r="BI868" s="220">
        <f>IF(N868="nulová",J868,0)</f>
        <v>0</v>
      </c>
      <c r="BJ868" s="20" t="s">
        <v>86</v>
      </c>
      <c r="BK868" s="220">
        <f>ROUND(I868*H868,2)</f>
        <v>0</v>
      </c>
      <c r="BL868" s="20" t="s">
        <v>274</v>
      </c>
      <c r="BM868" s="219" t="s">
        <v>1307</v>
      </c>
    </row>
    <row r="869" s="2" customFormat="1">
      <c r="A869" s="42"/>
      <c r="B869" s="43"/>
      <c r="C869" s="44"/>
      <c r="D869" s="221" t="s">
        <v>164</v>
      </c>
      <c r="E869" s="44"/>
      <c r="F869" s="222" t="s">
        <v>1308</v>
      </c>
      <c r="G869" s="44"/>
      <c r="H869" s="44"/>
      <c r="I869" s="223"/>
      <c r="J869" s="44"/>
      <c r="K869" s="44"/>
      <c r="L869" s="48"/>
      <c r="M869" s="224"/>
      <c r="N869" s="225"/>
      <c r="O869" s="88"/>
      <c r="P869" s="88"/>
      <c r="Q869" s="88"/>
      <c r="R869" s="88"/>
      <c r="S869" s="88"/>
      <c r="T869" s="89"/>
      <c r="U869" s="42"/>
      <c r="V869" s="42"/>
      <c r="W869" s="42"/>
      <c r="X869" s="42"/>
      <c r="Y869" s="42"/>
      <c r="Z869" s="42"/>
      <c r="AA869" s="42"/>
      <c r="AB869" s="42"/>
      <c r="AC869" s="42"/>
      <c r="AD869" s="42"/>
      <c r="AE869" s="42"/>
      <c r="AT869" s="20" t="s">
        <v>164</v>
      </c>
      <c r="AU869" s="20" t="s">
        <v>88</v>
      </c>
    </row>
    <row r="870" s="2" customFormat="1" ht="16.5" customHeight="1">
      <c r="A870" s="42"/>
      <c r="B870" s="43"/>
      <c r="C870" s="208" t="s">
        <v>1309</v>
      </c>
      <c r="D870" s="208" t="s">
        <v>158</v>
      </c>
      <c r="E870" s="209" t="s">
        <v>1310</v>
      </c>
      <c r="F870" s="210" t="s">
        <v>1311</v>
      </c>
      <c r="G870" s="211" t="s">
        <v>242</v>
      </c>
      <c r="H870" s="212">
        <v>38.060000000000002</v>
      </c>
      <c r="I870" s="213"/>
      <c r="J870" s="214">
        <f>ROUND(I870*H870,2)</f>
        <v>0</v>
      </c>
      <c r="K870" s="210" t="s">
        <v>32</v>
      </c>
      <c r="L870" s="48"/>
      <c r="M870" s="215" t="s">
        <v>32</v>
      </c>
      <c r="N870" s="216" t="s">
        <v>49</v>
      </c>
      <c r="O870" s="88"/>
      <c r="P870" s="217">
        <f>O870*H870</f>
        <v>0</v>
      </c>
      <c r="Q870" s="217">
        <v>0.00051999999999999995</v>
      </c>
      <c r="R870" s="217">
        <f>Q870*H870</f>
        <v>0.019791199999999998</v>
      </c>
      <c r="S870" s="217">
        <v>0</v>
      </c>
      <c r="T870" s="218">
        <f>S870*H870</f>
        <v>0</v>
      </c>
      <c r="U870" s="42"/>
      <c r="V870" s="42"/>
      <c r="W870" s="42"/>
      <c r="X870" s="42"/>
      <c r="Y870" s="42"/>
      <c r="Z870" s="42"/>
      <c r="AA870" s="42"/>
      <c r="AB870" s="42"/>
      <c r="AC870" s="42"/>
      <c r="AD870" s="42"/>
      <c r="AE870" s="42"/>
      <c r="AR870" s="219" t="s">
        <v>274</v>
      </c>
      <c r="AT870" s="219" t="s">
        <v>158</v>
      </c>
      <c r="AU870" s="219" t="s">
        <v>88</v>
      </c>
      <c r="AY870" s="20" t="s">
        <v>156</v>
      </c>
      <c r="BE870" s="220">
        <f>IF(N870="základní",J870,0)</f>
        <v>0</v>
      </c>
      <c r="BF870" s="220">
        <f>IF(N870="snížená",J870,0)</f>
        <v>0</v>
      </c>
      <c r="BG870" s="220">
        <f>IF(N870="zákl. přenesená",J870,0)</f>
        <v>0</v>
      </c>
      <c r="BH870" s="220">
        <f>IF(N870="sníž. přenesená",J870,0)</f>
        <v>0</v>
      </c>
      <c r="BI870" s="220">
        <f>IF(N870="nulová",J870,0)</f>
        <v>0</v>
      </c>
      <c r="BJ870" s="20" t="s">
        <v>86</v>
      </c>
      <c r="BK870" s="220">
        <f>ROUND(I870*H870,2)</f>
        <v>0</v>
      </c>
      <c r="BL870" s="20" t="s">
        <v>274</v>
      </c>
      <c r="BM870" s="219" t="s">
        <v>1312</v>
      </c>
    </row>
    <row r="871" s="2" customFormat="1">
      <c r="A871" s="42"/>
      <c r="B871" s="43"/>
      <c r="C871" s="44"/>
      <c r="D871" s="221" t="s">
        <v>164</v>
      </c>
      <c r="E871" s="44"/>
      <c r="F871" s="222" t="s">
        <v>1313</v>
      </c>
      <c r="G871" s="44"/>
      <c r="H871" s="44"/>
      <c r="I871" s="223"/>
      <c r="J871" s="44"/>
      <c r="K871" s="44"/>
      <c r="L871" s="48"/>
      <c r="M871" s="224"/>
      <c r="N871" s="225"/>
      <c r="O871" s="88"/>
      <c r="P871" s="88"/>
      <c r="Q871" s="88"/>
      <c r="R871" s="88"/>
      <c r="S871" s="88"/>
      <c r="T871" s="89"/>
      <c r="U871" s="42"/>
      <c r="V871" s="42"/>
      <c r="W871" s="42"/>
      <c r="X871" s="42"/>
      <c r="Y871" s="42"/>
      <c r="Z871" s="42"/>
      <c r="AA871" s="42"/>
      <c r="AB871" s="42"/>
      <c r="AC871" s="42"/>
      <c r="AD871" s="42"/>
      <c r="AE871" s="42"/>
      <c r="AT871" s="20" t="s">
        <v>164</v>
      </c>
      <c r="AU871" s="20" t="s">
        <v>88</v>
      </c>
    </row>
    <row r="872" s="14" customFormat="1">
      <c r="A872" s="14"/>
      <c r="B872" s="236"/>
      <c r="C872" s="237"/>
      <c r="D872" s="221" t="s">
        <v>166</v>
      </c>
      <c r="E872" s="238" t="s">
        <v>32</v>
      </c>
      <c r="F872" s="239" t="s">
        <v>1314</v>
      </c>
      <c r="G872" s="237"/>
      <c r="H872" s="240">
        <v>6.2000000000000002</v>
      </c>
      <c r="I872" s="241"/>
      <c r="J872" s="237"/>
      <c r="K872" s="237"/>
      <c r="L872" s="242"/>
      <c r="M872" s="243"/>
      <c r="N872" s="244"/>
      <c r="O872" s="244"/>
      <c r="P872" s="244"/>
      <c r="Q872" s="244"/>
      <c r="R872" s="244"/>
      <c r="S872" s="244"/>
      <c r="T872" s="245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6" t="s">
        <v>166</v>
      </c>
      <c r="AU872" s="246" t="s">
        <v>88</v>
      </c>
      <c r="AV872" s="14" t="s">
        <v>88</v>
      </c>
      <c r="AW872" s="14" t="s">
        <v>39</v>
      </c>
      <c r="AX872" s="14" t="s">
        <v>78</v>
      </c>
      <c r="AY872" s="246" t="s">
        <v>156</v>
      </c>
    </row>
    <row r="873" s="14" customFormat="1">
      <c r="A873" s="14"/>
      <c r="B873" s="236"/>
      <c r="C873" s="237"/>
      <c r="D873" s="221" t="s">
        <v>166</v>
      </c>
      <c r="E873" s="238" t="s">
        <v>32</v>
      </c>
      <c r="F873" s="239" t="s">
        <v>1315</v>
      </c>
      <c r="G873" s="237"/>
      <c r="H873" s="240">
        <v>13.310000000000001</v>
      </c>
      <c r="I873" s="241"/>
      <c r="J873" s="237"/>
      <c r="K873" s="237"/>
      <c r="L873" s="242"/>
      <c r="M873" s="243"/>
      <c r="N873" s="244"/>
      <c r="O873" s="244"/>
      <c r="P873" s="244"/>
      <c r="Q873" s="244"/>
      <c r="R873" s="244"/>
      <c r="S873" s="244"/>
      <c r="T873" s="245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6" t="s">
        <v>166</v>
      </c>
      <c r="AU873" s="246" t="s">
        <v>88</v>
      </c>
      <c r="AV873" s="14" t="s">
        <v>88</v>
      </c>
      <c r="AW873" s="14" t="s">
        <v>39</v>
      </c>
      <c r="AX873" s="14" t="s">
        <v>78</v>
      </c>
      <c r="AY873" s="246" t="s">
        <v>156</v>
      </c>
    </row>
    <row r="874" s="14" customFormat="1">
      <c r="A874" s="14"/>
      <c r="B874" s="236"/>
      <c r="C874" s="237"/>
      <c r="D874" s="221" t="s">
        <v>166</v>
      </c>
      <c r="E874" s="238" t="s">
        <v>32</v>
      </c>
      <c r="F874" s="239" t="s">
        <v>1316</v>
      </c>
      <c r="G874" s="237"/>
      <c r="H874" s="240">
        <v>18.550000000000001</v>
      </c>
      <c r="I874" s="241"/>
      <c r="J874" s="237"/>
      <c r="K874" s="237"/>
      <c r="L874" s="242"/>
      <c r="M874" s="243"/>
      <c r="N874" s="244"/>
      <c r="O874" s="244"/>
      <c r="P874" s="244"/>
      <c r="Q874" s="244"/>
      <c r="R874" s="244"/>
      <c r="S874" s="244"/>
      <c r="T874" s="245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46" t="s">
        <v>166</v>
      </c>
      <c r="AU874" s="246" t="s">
        <v>88</v>
      </c>
      <c r="AV874" s="14" t="s">
        <v>88</v>
      </c>
      <c r="AW874" s="14" t="s">
        <v>39</v>
      </c>
      <c r="AX874" s="14" t="s">
        <v>78</v>
      </c>
      <c r="AY874" s="246" t="s">
        <v>156</v>
      </c>
    </row>
    <row r="875" s="15" customFormat="1">
      <c r="A875" s="15"/>
      <c r="B875" s="247"/>
      <c r="C875" s="248"/>
      <c r="D875" s="221" t="s">
        <v>166</v>
      </c>
      <c r="E875" s="249" t="s">
        <v>32</v>
      </c>
      <c r="F875" s="250" t="s">
        <v>189</v>
      </c>
      <c r="G875" s="248"/>
      <c r="H875" s="251">
        <v>38.060000000000002</v>
      </c>
      <c r="I875" s="252"/>
      <c r="J875" s="248"/>
      <c r="K875" s="248"/>
      <c r="L875" s="253"/>
      <c r="M875" s="254"/>
      <c r="N875" s="255"/>
      <c r="O875" s="255"/>
      <c r="P875" s="255"/>
      <c r="Q875" s="255"/>
      <c r="R875" s="255"/>
      <c r="S875" s="255"/>
      <c r="T875" s="256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57" t="s">
        <v>166</v>
      </c>
      <c r="AU875" s="257" t="s">
        <v>88</v>
      </c>
      <c r="AV875" s="15" t="s">
        <v>162</v>
      </c>
      <c r="AW875" s="15" t="s">
        <v>39</v>
      </c>
      <c r="AX875" s="15" t="s">
        <v>86</v>
      </c>
      <c r="AY875" s="257" t="s">
        <v>156</v>
      </c>
    </row>
    <row r="876" s="2" customFormat="1" ht="16.5" customHeight="1">
      <c r="A876" s="42"/>
      <c r="B876" s="43"/>
      <c r="C876" s="208" t="s">
        <v>1317</v>
      </c>
      <c r="D876" s="208" t="s">
        <v>158</v>
      </c>
      <c r="E876" s="209" t="s">
        <v>1318</v>
      </c>
      <c r="F876" s="210" t="s">
        <v>1319</v>
      </c>
      <c r="G876" s="211" t="s">
        <v>221</v>
      </c>
      <c r="H876" s="212">
        <v>0.875</v>
      </c>
      <c r="I876" s="213"/>
      <c r="J876" s="214">
        <f>ROUND(I876*H876,2)</f>
        <v>0</v>
      </c>
      <c r="K876" s="210" t="s">
        <v>32</v>
      </c>
      <c r="L876" s="48"/>
      <c r="M876" s="215" t="s">
        <v>32</v>
      </c>
      <c r="N876" s="216" t="s">
        <v>49</v>
      </c>
      <c r="O876" s="88"/>
      <c r="P876" s="217">
        <f>O876*H876</f>
        <v>0</v>
      </c>
      <c r="Q876" s="217">
        <v>0</v>
      </c>
      <c r="R876" s="217">
        <f>Q876*H876</f>
        <v>0</v>
      </c>
      <c r="S876" s="217">
        <v>0</v>
      </c>
      <c r="T876" s="218">
        <f>S876*H876</f>
        <v>0</v>
      </c>
      <c r="U876" s="42"/>
      <c r="V876" s="42"/>
      <c r="W876" s="42"/>
      <c r="X876" s="42"/>
      <c r="Y876" s="42"/>
      <c r="Z876" s="42"/>
      <c r="AA876" s="42"/>
      <c r="AB876" s="42"/>
      <c r="AC876" s="42"/>
      <c r="AD876" s="42"/>
      <c r="AE876" s="42"/>
      <c r="AR876" s="219" t="s">
        <v>274</v>
      </c>
      <c r="AT876" s="219" t="s">
        <v>158</v>
      </c>
      <c r="AU876" s="219" t="s">
        <v>88</v>
      </c>
      <c r="AY876" s="20" t="s">
        <v>156</v>
      </c>
      <c r="BE876" s="220">
        <f>IF(N876="základní",J876,0)</f>
        <v>0</v>
      </c>
      <c r="BF876" s="220">
        <f>IF(N876="snížená",J876,0)</f>
        <v>0</v>
      </c>
      <c r="BG876" s="220">
        <f>IF(N876="zákl. přenesená",J876,0)</f>
        <v>0</v>
      </c>
      <c r="BH876" s="220">
        <f>IF(N876="sníž. přenesená",J876,0)</f>
        <v>0</v>
      </c>
      <c r="BI876" s="220">
        <f>IF(N876="nulová",J876,0)</f>
        <v>0</v>
      </c>
      <c r="BJ876" s="20" t="s">
        <v>86</v>
      </c>
      <c r="BK876" s="220">
        <f>ROUND(I876*H876,2)</f>
        <v>0</v>
      </c>
      <c r="BL876" s="20" t="s">
        <v>274</v>
      </c>
      <c r="BM876" s="219" t="s">
        <v>1320</v>
      </c>
    </row>
    <row r="877" s="2" customFormat="1">
      <c r="A877" s="42"/>
      <c r="B877" s="43"/>
      <c r="C877" s="44"/>
      <c r="D877" s="221" t="s">
        <v>164</v>
      </c>
      <c r="E877" s="44"/>
      <c r="F877" s="222" t="s">
        <v>1321</v>
      </c>
      <c r="G877" s="44"/>
      <c r="H877" s="44"/>
      <c r="I877" s="223"/>
      <c r="J877" s="44"/>
      <c r="K877" s="44"/>
      <c r="L877" s="48"/>
      <c r="M877" s="224"/>
      <c r="N877" s="225"/>
      <c r="O877" s="88"/>
      <c r="P877" s="88"/>
      <c r="Q877" s="88"/>
      <c r="R877" s="88"/>
      <c r="S877" s="88"/>
      <c r="T877" s="89"/>
      <c r="U877" s="42"/>
      <c r="V877" s="42"/>
      <c r="W877" s="42"/>
      <c r="X877" s="42"/>
      <c r="Y877" s="42"/>
      <c r="Z877" s="42"/>
      <c r="AA877" s="42"/>
      <c r="AB877" s="42"/>
      <c r="AC877" s="42"/>
      <c r="AD877" s="42"/>
      <c r="AE877" s="42"/>
      <c r="AT877" s="20" t="s">
        <v>164</v>
      </c>
      <c r="AU877" s="20" t="s">
        <v>88</v>
      </c>
    </row>
    <row r="878" s="2" customFormat="1" ht="16.5" customHeight="1">
      <c r="A878" s="42"/>
      <c r="B878" s="43"/>
      <c r="C878" s="208" t="s">
        <v>1322</v>
      </c>
      <c r="D878" s="208" t="s">
        <v>158</v>
      </c>
      <c r="E878" s="209" t="s">
        <v>1323</v>
      </c>
      <c r="F878" s="210" t="s">
        <v>1324</v>
      </c>
      <c r="G878" s="211" t="s">
        <v>221</v>
      </c>
      <c r="H878" s="212">
        <v>0.875</v>
      </c>
      <c r="I878" s="213"/>
      <c r="J878" s="214">
        <f>ROUND(I878*H878,2)</f>
        <v>0</v>
      </c>
      <c r="K878" s="210" t="s">
        <v>32</v>
      </c>
      <c r="L878" s="48"/>
      <c r="M878" s="215" t="s">
        <v>32</v>
      </c>
      <c r="N878" s="216" t="s">
        <v>49</v>
      </c>
      <c r="O878" s="88"/>
      <c r="P878" s="217">
        <f>O878*H878</f>
        <v>0</v>
      </c>
      <c r="Q878" s="217">
        <v>0</v>
      </c>
      <c r="R878" s="217">
        <f>Q878*H878</f>
        <v>0</v>
      </c>
      <c r="S878" s="217">
        <v>0</v>
      </c>
      <c r="T878" s="218">
        <f>S878*H878</f>
        <v>0</v>
      </c>
      <c r="U878" s="42"/>
      <c r="V878" s="42"/>
      <c r="W878" s="42"/>
      <c r="X878" s="42"/>
      <c r="Y878" s="42"/>
      <c r="Z878" s="42"/>
      <c r="AA878" s="42"/>
      <c r="AB878" s="42"/>
      <c r="AC878" s="42"/>
      <c r="AD878" s="42"/>
      <c r="AE878" s="42"/>
      <c r="AR878" s="219" t="s">
        <v>274</v>
      </c>
      <c r="AT878" s="219" t="s">
        <v>158</v>
      </c>
      <c r="AU878" s="219" t="s">
        <v>88</v>
      </c>
      <c r="AY878" s="20" t="s">
        <v>156</v>
      </c>
      <c r="BE878" s="220">
        <f>IF(N878="základní",J878,0)</f>
        <v>0</v>
      </c>
      <c r="BF878" s="220">
        <f>IF(N878="snížená",J878,0)</f>
        <v>0</v>
      </c>
      <c r="BG878" s="220">
        <f>IF(N878="zákl. přenesená",J878,0)</f>
        <v>0</v>
      </c>
      <c r="BH878" s="220">
        <f>IF(N878="sníž. přenesená",J878,0)</f>
        <v>0</v>
      </c>
      <c r="BI878" s="220">
        <f>IF(N878="nulová",J878,0)</f>
        <v>0</v>
      </c>
      <c r="BJ878" s="20" t="s">
        <v>86</v>
      </c>
      <c r="BK878" s="220">
        <f>ROUND(I878*H878,2)</f>
        <v>0</v>
      </c>
      <c r="BL878" s="20" t="s">
        <v>274</v>
      </c>
      <c r="BM878" s="219" t="s">
        <v>1325</v>
      </c>
    </row>
    <row r="879" s="2" customFormat="1">
      <c r="A879" s="42"/>
      <c r="B879" s="43"/>
      <c r="C879" s="44"/>
      <c r="D879" s="221" t="s">
        <v>164</v>
      </c>
      <c r="E879" s="44"/>
      <c r="F879" s="222" t="s">
        <v>1326</v>
      </c>
      <c r="G879" s="44"/>
      <c r="H879" s="44"/>
      <c r="I879" s="223"/>
      <c r="J879" s="44"/>
      <c r="K879" s="44"/>
      <c r="L879" s="48"/>
      <c r="M879" s="224"/>
      <c r="N879" s="225"/>
      <c r="O879" s="88"/>
      <c r="P879" s="88"/>
      <c r="Q879" s="88"/>
      <c r="R879" s="88"/>
      <c r="S879" s="88"/>
      <c r="T879" s="89"/>
      <c r="U879" s="42"/>
      <c r="V879" s="42"/>
      <c r="W879" s="42"/>
      <c r="X879" s="42"/>
      <c r="Y879" s="42"/>
      <c r="Z879" s="42"/>
      <c r="AA879" s="42"/>
      <c r="AB879" s="42"/>
      <c r="AC879" s="42"/>
      <c r="AD879" s="42"/>
      <c r="AE879" s="42"/>
      <c r="AT879" s="20" t="s">
        <v>164</v>
      </c>
      <c r="AU879" s="20" t="s">
        <v>88</v>
      </c>
    </row>
    <row r="880" s="12" customFormat="1" ht="22.8" customHeight="1">
      <c r="A880" s="12"/>
      <c r="B880" s="192"/>
      <c r="C880" s="193"/>
      <c r="D880" s="194" t="s">
        <v>77</v>
      </c>
      <c r="E880" s="206" t="s">
        <v>1327</v>
      </c>
      <c r="F880" s="206" t="s">
        <v>1328</v>
      </c>
      <c r="G880" s="193"/>
      <c r="H880" s="193"/>
      <c r="I880" s="196"/>
      <c r="J880" s="207">
        <f>BK880</f>
        <v>0</v>
      </c>
      <c r="K880" s="193"/>
      <c r="L880" s="198"/>
      <c r="M880" s="199"/>
      <c r="N880" s="200"/>
      <c r="O880" s="200"/>
      <c r="P880" s="201">
        <f>SUM(P881:P908)</f>
        <v>0</v>
      </c>
      <c r="Q880" s="200"/>
      <c r="R880" s="201">
        <f>SUM(R881:R908)</f>
        <v>0.070871800000000013</v>
      </c>
      <c r="S880" s="200"/>
      <c r="T880" s="202">
        <f>SUM(T881:T908)</f>
        <v>0</v>
      </c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R880" s="203" t="s">
        <v>88</v>
      </c>
      <c r="AT880" s="204" t="s">
        <v>77</v>
      </c>
      <c r="AU880" s="204" t="s">
        <v>86</v>
      </c>
      <c r="AY880" s="203" t="s">
        <v>156</v>
      </c>
      <c r="BK880" s="205">
        <f>SUM(BK881:BK908)</f>
        <v>0</v>
      </c>
    </row>
    <row r="881" s="2" customFormat="1" ht="16.5" customHeight="1">
      <c r="A881" s="42"/>
      <c r="B881" s="43"/>
      <c r="C881" s="208" t="s">
        <v>1329</v>
      </c>
      <c r="D881" s="208" t="s">
        <v>158</v>
      </c>
      <c r="E881" s="209" t="s">
        <v>1330</v>
      </c>
      <c r="F881" s="210" t="s">
        <v>1331</v>
      </c>
      <c r="G881" s="211" t="s">
        <v>161</v>
      </c>
      <c r="H881" s="212">
        <v>5.9400000000000004</v>
      </c>
      <c r="I881" s="213"/>
      <c r="J881" s="214">
        <f>ROUND(I881*H881,2)</f>
        <v>0</v>
      </c>
      <c r="K881" s="210" t="s">
        <v>32</v>
      </c>
      <c r="L881" s="48"/>
      <c r="M881" s="215" t="s">
        <v>32</v>
      </c>
      <c r="N881" s="216" t="s">
        <v>49</v>
      </c>
      <c r="O881" s="88"/>
      <c r="P881" s="217">
        <f>O881*H881</f>
        <v>0</v>
      </c>
      <c r="Q881" s="217">
        <v>2.0000000000000002E-05</v>
      </c>
      <c r="R881" s="217">
        <f>Q881*H881</f>
        <v>0.00011880000000000002</v>
      </c>
      <c r="S881" s="217">
        <v>0</v>
      </c>
      <c r="T881" s="218">
        <f>S881*H881</f>
        <v>0</v>
      </c>
      <c r="U881" s="42"/>
      <c r="V881" s="42"/>
      <c r="W881" s="42"/>
      <c r="X881" s="42"/>
      <c r="Y881" s="42"/>
      <c r="Z881" s="42"/>
      <c r="AA881" s="42"/>
      <c r="AB881" s="42"/>
      <c r="AC881" s="42"/>
      <c r="AD881" s="42"/>
      <c r="AE881" s="42"/>
      <c r="AR881" s="219" t="s">
        <v>274</v>
      </c>
      <c r="AT881" s="219" t="s">
        <v>158</v>
      </c>
      <c r="AU881" s="219" t="s">
        <v>88</v>
      </c>
      <c r="AY881" s="20" t="s">
        <v>156</v>
      </c>
      <c r="BE881" s="220">
        <f>IF(N881="základní",J881,0)</f>
        <v>0</v>
      </c>
      <c r="BF881" s="220">
        <f>IF(N881="snížená",J881,0)</f>
        <v>0</v>
      </c>
      <c r="BG881" s="220">
        <f>IF(N881="zákl. přenesená",J881,0)</f>
        <v>0</v>
      </c>
      <c r="BH881" s="220">
        <f>IF(N881="sníž. přenesená",J881,0)</f>
        <v>0</v>
      </c>
      <c r="BI881" s="220">
        <f>IF(N881="nulová",J881,0)</f>
        <v>0</v>
      </c>
      <c r="BJ881" s="20" t="s">
        <v>86</v>
      </c>
      <c r="BK881" s="220">
        <f>ROUND(I881*H881,2)</f>
        <v>0</v>
      </c>
      <c r="BL881" s="20" t="s">
        <v>274</v>
      </c>
      <c r="BM881" s="219" t="s">
        <v>1332</v>
      </c>
    </row>
    <row r="882" s="2" customFormat="1">
      <c r="A882" s="42"/>
      <c r="B882" s="43"/>
      <c r="C882" s="44"/>
      <c r="D882" s="221" t="s">
        <v>164</v>
      </c>
      <c r="E882" s="44"/>
      <c r="F882" s="222" t="s">
        <v>1333</v>
      </c>
      <c r="G882" s="44"/>
      <c r="H882" s="44"/>
      <c r="I882" s="223"/>
      <c r="J882" s="44"/>
      <c r="K882" s="44"/>
      <c r="L882" s="48"/>
      <c r="M882" s="224"/>
      <c r="N882" s="225"/>
      <c r="O882" s="88"/>
      <c r="P882" s="88"/>
      <c r="Q882" s="88"/>
      <c r="R882" s="88"/>
      <c r="S882" s="88"/>
      <c r="T882" s="89"/>
      <c r="U882" s="42"/>
      <c r="V882" s="42"/>
      <c r="W882" s="42"/>
      <c r="X882" s="42"/>
      <c r="Y882" s="42"/>
      <c r="Z882" s="42"/>
      <c r="AA882" s="42"/>
      <c r="AB882" s="42"/>
      <c r="AC882" s="42"/>
      <c r="AD882" s="42"/>
      <c r="AE882" s="42"/>
      <c r="AT882" s="20" t="s">
        <v>164</v>
      </c>
      <c r="AU882" s="20" t="s">
        <v>88</v>
      </c>
    </row>
    <row r="883" s="13" customFormat="1">
      <c r="A883" s="13"/>
      <c r="B883" s="226"/>
      <c r="C883" s="227"/>
      <c r="D883" s="221" t="s">
        <v>166</v>
      </c>
      <c r="E883" s="228" t="s">
        <v>32</v>
      </c>
      <c r="F883" s="229" t="s">
        <v>1334</v>
      </c>
      <c r="G883" s="227"/>
      <c r="H883" s="228" t="s">
        <v>32</v>
      </c>
      <c r="I883" s="230"/>
      <c r="J883" s="227"/>
      <c r="K883" s="227"/>
      <c r="L883" s="231"/>
      <c r="M883" s="232"/>
      <c r="N883" s="233"/>
      <c r="O883" s="233"/>
      <c r="P883" s="233"/>
      <c r="Q883" s="233"/>
      <c r="R883" s="233"/>
      <c r="S883" s="233"/>
      <c r="T883" s="234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5" t="s">
        <v>166</v>
      </c>
      <c r="AU883" s="235" t="s">
        <v>88</v>
      </c>
      <c r="AV883" s="13" t="s">
        <v>86</v>
      </c>
      <c r="AW883" s="13" t="s">
        <v>39</v>
      </c>
      <c r="AX883" s="13" t="s">
        <v>78</v>
      </c>
      <c r="AY883" s="235" t="s">
        <v>156</v>
      </c>
    </row>
    <row r="884" s="14" customFormat="1">
      <c r="A884" s="14"/>
      <c r="B884" s="236"/>
      <c r="C884" s="237"/>
      <c r="D884" s="221" t="s">
        <v>166</v>
      </c>
      <c r="E884" s="238" t="s">
        <v>32</v>
      </c>
      <c r="F884" s="239" t="s">
        <v>1335</v>
      </c>
      <c r="G884" s="237"/>
      <c r="H884" s="240">
        <v>5.7199999999999998</v>
      </c>
      <c r="I884" s="241"/>
      <c r="J884" s="237"/>
      <c r="K884" s="237"/>
      <c r="L884" s="242"/>
      <c r="M884" s="243"/>
      <c r="N884" s="244"/>
      <c r="O884" s="244"/>
      <c r="P884" s="244"/>
      <c r="Q884" s="244"/>
      <c r="R884" s="244"/>
      <c r="S884" s="244"/>
      <c r="T884" s="245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6" t="s">
        <v>166</v>
      </c>
      <c r="AU884" s="246" t="s">
        <v>88</v>
      </c>
      <c r="AV884" s="14" t="s">
        <v>88</v>
      </c>
      <c r="AW884" s="14" t="s">
        <v>39</v>
      </c>
      <c r="AX884" s="14" t="s">
        <v>78</v>
      </c>
      <c r="AY884" s="246" t="s">
        <v>156</v>
      </c>
    </row>
    <row r="885" s="14" customFormat="1">
      <c r="A885" s="14"/>
      <c r="B885" s="236"/>
      <c r="C885" s="237"/>
      <c r="D885" s="221" t="s">
        <v>166</v>
      </c>
      <c r="E885" s="238" t="s">
        <v>32</v>
      </c>
      <c r="F885" s="239" t="s">
        <v>1336</v>
      </c>
      <c r="G885" s="237"/>
      <c r="H885" s="240">
        <v>0.22</v>
      </c>
      <c r="I885" s="241"/>
      <c r="J885" s="237"/>
      <c r="K885" s="237"/>
      <c r="L885" s="242"/>
      <c r="M885" s="243"/>
      <c r="N885" s="244"/>
      <c r="O885" s="244"/>
      <c r="P885" s="244"/>
      <c r="Q885" s="244"/>
      <c r="R885" s="244"/>
      <c r="S885" s="244"/>
      <c r="T885" s="245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6" t="s">
        <v>166</v>
      </c>
      <c r="AU885" s="246" t="s">
        <v>88</v>
      </c>
      <c r="AV885" s="14" t="s">
        <v>88</v>
      </c>
      <c r="AW885" s="14" t="s">
        <v>39</v>
      </c>
      <c r="AX885" s="14" t="s">
        <v>78</v>
      </c>
      <c r="AY885" s="246" t="s">
        <v>156</v>
      </c>
    </row>
    <row r="886" s="15" customFormat="1">
      <c r="A886" s="15"/>
      <c r="B886" s="247"/>
      <c r="C886" s="248"/>
      <c r="D886" s="221" t="s">
        <v>166</v>
      </c>
      <c r="E886" s="249" t="s">
        <v>32</v>
      </c>
      <c r="F886" s="250" t="s">
        <v>189</v>
      </c>
      <c r="G886" s="248"/>
      <c r="H886" s="251">
        <v>5.9399999999999995</v>
      </c>
      <c r="I886" s="252"/>
      <c r="J886" s="248"/>
      <c r="K886" s="248"/>
      <c r="L886" s="253"/>
      <c r="M886" s="254"/>
      <c r="N886" s="255"/>
      <c r="O886" s="255"/>
      <c r="P886" s="255"/>
      <c r="Q886" s="255"/>
      <c r="R886" s="255"/>
      <c r="S886" s="255"/>
      <c r="T886" s="256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57" t="s">
        <v>166</v>
      </c>
      <c r="AU886" s="257" t="s">
        <v>88</v>
      </c>
      <c r="AV886" s="15" t="s">
        <v>162</v>
      </c>
      <c r="AW886" s="15" t="s">
        <v>39</v>
      </c>
      <c r="AX886" s="15" t="s">
        <v>86</v>
      </c>
      <c r="AY886" s="257" t="s">
        <v>156</v>
      </c>
    </row>
    <row r="887" s="2" customFormat="1" ht="16.5" customHeight="1">
      <c r="A887" s="42"/>
      <c r="B887" s="43"/>
      <c r="C887" s="208" t="s">
        <v>1337</v>
      </c>
      <c r="D887" s="208" t="s">
        <v>158</v>
      </c>
      <c r="E887" s="209" t="s">
        <v>1338</v>
      </c>
      <c r="F887" s="210" t="s">
        <v>1339</v>
      </c>
      <c r="G887" s="211" t="s">
        <v>161</v>
      </c>
      <c r="H887" s="212">
        <v>5.9400000000000004</v>
      </c>
      <c r="I887" s="213"/>
      <c r="J887" s="214">
        <f>ROUND(I887*H887,2)</f>
        <v>0</v>
      </c>
      <c r="K887" s="210" t="s">
        <v>32</v>
      </c>
      <c r="L887" s="48"/>
      <c r="M887" s="215" t="s">
        <v>32</v>
      </c>
      <c r="N887" s="216" t="s">
        <v>49</v>
      </c>
      <c r="O887" s="88"/>
      <c r="P887" s="217">
        <f>O887*H887</f>
        <v>0</v>
      </c>
      <c r="Q887" s="217">
        <v>2.0000000000000002E-05</v>
      </c>
      <c r="R887" s="217">
        <f>Q887*H887</f>
        <v>0.00011880000000000002</v>
      </c>
      <c r="S887" s="217">
        <v>0</v>
      </c>
      <c r="T887" s="218">
        <f>S887*H887</f>
        <v>0</v>
      </c>
      <c r="U887" s="42"/>
      <c r="V887" s="42"/>
      <c r="W887" s="42"/>
      <c r="X887" s="42"/>
      <c r="Y887" s="42"/>
      <c r="Z887" s="42"/>
      <c r="AA887" s="42"/>
      <c r="AB887" s="42"/>
      <c r="AC887" s="42"/>
      <c r="AD887" s="42"/>
      <c r="AE887" s="42"/>
      <c r="AR887" s="219" t="s">
        <v>274</v>
      </c>
      <c r="AT887" s="219" t="s">
        <v>158</v>
      </c>
      <c r="AU887" s="219" t="s">
        <v>88</v>
      </c>
      <c r="AY887" s="20" t="s">
        <v>156</v>
      </c>
      <c r="BE887" s="220">
        <f>IF(N887="základní",J887,0)</f>
        <v>0</v>
      </c>
      <c r="BF887" s="220">
        <f>IF(N887="snížená",J887,0)</f>
        <v>0</v>
      </c>
      <c r="BG887" s="220">
        <f>IF(N887="zákl. přenesená",J887,0)</f>
        <v>0</v>
      </c>
      <c r="BH887" s="220">
        <f>IF(N887="sníž. přenesená",J887,0)</f>
        <v>0</v>
      </c>
      <c r="BI887" s="220">
        <f>IF(N887="nulová",J887,0)</f>
        <v>0</v>
      </c>
      <c r="BJ887" s="20" t="s">
        <v>86</v>
      </c>
      <c r="BK887" s="220">
        <f>ROUND(I887*H887,2)</f>
        <v>0</v>
      </c>
      <c r="BL887" s="20" t="s">
        <v>274</v>
      </c>
      <c r="BM887" s="219" t="s">
        <v>1340</v>
      </c>
    </row>
    <row r="888" s="2" customFormat="1">
      <c r="A888" s="42"/>
      <c r="B888" s="43"/>
      <c r="C888" s="44"/>
      <c r="D888" s="221" t="s">
        <v>164</v>
      </c>
      <c r="E888" s="44"/>
      <c r="F888" s="222" t="s">
        <v>1341</v>
      </c>
      <c r="G888" s="44"/>
      <c r="H888" s="44"/>
      <c r="I888" s="223"/>
      <c r="J888" s="44"/>
      <c r="K888" s="44"/>
      <c r="L888" s="48"/>
      <c r="M888" s="224"/>
      <c r="N888" s="225"/>
      <c r="O888" s="88"/>
      <c r="P888" s="88"/>
      <c r="Q888" s="88"/>
      <c r="R888" s="88"/>
      <c r="S888" s="88"/>
      <c r="T888" s="89"/>
      <c r="U888" s="42"/>
      <c r="V888" s="42"/>
      <c r="W888" s="42"/>
      <c r="X888" s="42"/>
      <c r="Y888" s="42"/>
      <c r="Z888" s="42"/>
      <c r="AA888" s="42"/>
      <c r="AB888" s="42"/>
      <c r="AC888" s="42"/>
      <c r="AD888" s="42"/>
      <c r="AE888" s="42"/>
      <c r="AT888" s="20" t="s">
        <v>164</v>
      </c>
      <c r="AU888" s="20" t="s">
        <v>88</v>
      </c>
    </row>
    <row r="889" s="2" customFormat="1" ht="16.5" customHeight="1">
      <c r="A889" s="42"/>
      <c r="B889" s="43"/>
      <c r="C889" s="208" t="s">
        <v>1342</v>
      </c>
      <c r="D889" s="208" t="s">
        <v>158</v>
      </c>
      <c r="E889" s="209" t="s">
        <v>1343</v>
      </c>
      <c r="F889" s="210" t="s">
        <v>1344</v>
      </c>
      <c r="G889" s="211" t="s">
        <v>161</v>
      </c>
      <c r="H889" s="212">
        <v>5.9400000000000004</v>
      </c>
      <c r="I889" s="213"/>
      <c r="J889" s="214">
        <f>ROUND(I889*H889,2)</f>
        <v>0</v>
      </c>
      <c r="K889" s="210" t="s">
        <v>32</v>
      </c>
      <c r="L889" s="48"/>
      <c r="M889" s="215" t="s">
        <v>32</v>
      </c>
      <c r="N889" s="216" t="s">
        <v>49</v>
      </c>
      <c r="O889" s="88"/>
      <c r="P889" s="217">
        <f>O889*H889</f>
        <v>0</v>
      </c>
      <c r="Q889" s="217">
        <v>0.00012999999999999999</v>
      </c>
      <c r="R889" s="217">
        <f>Q889*H889</f>
        <v>0.00077220000000000001</v>
      </c>
      <c r="S889" s="217">
        <v>0</v>
      </c>
      <c r="T889" s="218">
        <f>S889*H889</f>
        <v>0</v>
      </c>
      <c r="U889" s="42"/>
      <c r="V889" s="42"/>
      <c r="W889" s="42"/>
      <c r="X889" s="42"/>
      <c r="Y889" s="42"/>
      <c r="Z889" s="42"/>
      <c r="AA889" s="42"/>
      <c r="AB889" s="42"/>
      <c r="AC889" s="42"/>
      <c r="AD889" s="42"/>
      <c r="AE889" s="42"/>
      <c r="AR889" s="219" t="s">
        <v>274</v>
      </c>
      <c r="AT889" s="219" t="s">
        <v>158</v>
      </c>
      <c r="AU889" s="219" t="s">
        <v>88</v>
      </c>
      <c r="AY889" s="20" t="s">
        <v>156</v>
      </c>
      <c r="BE889" s="220">
        <f>IF(N889="základní",J889,0)</f>
        <v>0</v>
      </c>
      <c r="BF889" s="220">
        <f>IF(N889="snížená",J889,0)</f>
        <v>0</v>
      </c>
      <c r="BG889" s="220">
        <f>IF(N889="zákl. přenesená",J889,0)</f>
        <v>0</v>
      </c>
      <c r="BH889" s="220">
        <f>IF(N889="sníž. přenesená",J889,0)</f>
        <v>0</v>
      </c>
      <c r="BI889" s="220">
        <f>IF(N889="nulová",J889,0)</f>
        <v>0</v>
      </c>
      <c r="BJ889" s="20" t="s">
        <v>86</v>
      </c>
      <c r="BK889" s="220">
        <f>ROUND(I889*H889,2)</f>
        <v>0</v>
      </c>
      <c r="BL889" s="20" t="s">
        <v>274</v>
      </c>
      <c r="BM889" s="219" t="s">
        <v>1345</v>
      </c>
    </row>
    <row r="890" s="2" customFormat="1">
      <c r="A890" s="42"/>
      <c r="B890" s="43"/>
      <c r="C890" s="44"/>
      <c r="D890" s="221" t="s">
        <v>164</v>
      </c>
      <c r="E890" s="44"/>
      <c r="F890" s="222" t="s">
        <v>1346</v>
      </c>
      <c r="G890" s="44"/>
      <c r="H890" s="44"/>
      <c r="I890" s="223"/>
      <c r="J890" s="44"/>
      <c r="K890" s="44"/>
      <c r="L890" s="48"/>
      <c r="M890" s="224"/>
      <c r="N890" s="225"/>
      <c r="O890" s="88"/>
      <c r="P890" s="88"/>
      <c r="Q890" s="88"/>
      <c r="R890" s="88"/>
      <c r="S890" s="88"/>
      <c r="T890" s="89"/>
      <c r="U890" s="42"/>
      <c r="V890" s="42"/>
      <c r="W890" s="42"/>
      <c r="X890" s="42"/>
      <c r="Y890" s="42"/>
      <c r="Z890" s="42"/>
      <c r="AA890" s="42"/>
      <c r="AB890" s="42"/>
      <c r="AC890" s="42"/>
      <c r="AD890" s="42"/>
      <c r="AE890" s="42"/>
      <c r="AT890" s="20" t="s">
        <v>164</v>
      </c>
      <c r="AU890" s="20" t="s">
        <v>88</v>
      </c>
    </row>
    <row r="891" s="2" customFormat="1" ht="16.5" customHeight="1">
      <c r="A891" s="42"/>
      <c r="B891" s="43"/>
      <c r="C891" s="208" t="s">
        <v>1347</v>
      </c>
      <c r="D891" s="208" t="s">
        <v>158</v>
      </c>
      <c r="E891" s="209" t="s">
        <v>1348</v>
      </c>
      <c r="F891" s="210" t="s">
        <v>1349</v>
      </c>
      <c r="G891" s="211" t="s">
        <v>161</v>
      </c>
      <c r="H891" s="212">
        <v>5.9400000000000004</v>
      </c>
      <c r="I891" s="213"/>
      <c r="J891" s="214">
        <f>ROUND(I891*H891,2)</f>
        <v>0</v>
      </c>
      <c r="K891" s="210" t="s">
        <v>32</v>
      </c>
      <c r="L891" s="48"/>
      <c r="M891" s="215" t="s">
        <v>32</v>
      </c>
      <c r="N891" s="216" t="s">
        <v>49</v>
      </c>
      <c r="O891" s="88"/>
      <c r="P891" s="217">
        <f>O891*H891</f>
        <v>0</v>
      </c>
      <c r="Q891" s="217">
        <v>0.00029</v>
      </c>
      <c r="R891" s="217">
        <f>Q891*H891</f>
        <v>0.0017226000000000001</v>
      </c>
      <c r="S891" s="217">
        <v>0</v>
      </c>
      <c r="T891" s="218">
        <f>S891*H891</f>
        <v>0</v>
      </c>
      <c r="U891" s="42"/>
      <c r="V891" s="42"/>
      <c r="W891" s="42"/>
      <c r="X891" s="42"/>
      <c r="Y891" s="42"/>
      <c r="Z891" s="42"/>
      <c r="AA891" s="42"/>
      <c r="AB891" s="42"/>
      <c r="AC891" s="42"/>
      <c r="AD891" s="42"/>
      <c r="AE891" s="42"/>
      <c r="AR891" s="219" t="s">
        <v>274</v>
      </c>
      <c r="AT891" s="219" t="s">
        <v>158</v>
      </c>
      <c r="AU891" s="219" t="s">
        <v>88</v>
      </c>
      <c r="AY891" s="20" t="s">
        <v>156</v>
      </c>
      <c r="BE891" s="220">
        <f>IF(N891="základní",J891,0)</f>
        <v>0</v>
      </c>
      <c r="BF891" s="220">
        <f>IF(N891="snížená",J891,0)</f>
        <v>0</v>
      </c>
      <c r="BG891" s="220">
        <f>IF(N891="zákl. přenesená",J891,0)</f>
        <v>0</v>
      </c>
      <c r="BH891" s="220">
        <f>IF(N891="sníž. přenesená",J891,0)</f>
        <v>0</v>
      </c>
      <c r="BI891" s="220">
        <f>IF(N891="nulová",J891,0)</f>
        <v>0</v>
      </c>
      <c r="BJ891" s="20" t="s">
        <v>86</v>
      </c>
      <c r="BK891" s="220">
        <f>ROUND(I891*H891,2)</f>
        <v>0</v>
      </c>
      <c r="BL891" s="20" t="s">
        <v>274</v>
      </c>
      <c r="BM891" s="219" t="s">
        <v>1350</v>
      </c>
    </row>
    <row r="892" s="2" customFormat="1">
      <c r="A892" s="42"/>
      <c r="B892" s="43"/>
      <c r="C892" s="44"/>
      <c r="D892" s="221" t="s">
        <v>164</v>
      </c>
      <c r="E892" s="44"/>
      <c r="F892" s="222" t="s">
        <v>1351</v>
      </c>
      <c r="G892" s="44"/>
      <c r="H892" s="44"/>
      <c r="I892" s="223"/>
      <c r="J892" s="44"/>
      <c r="K892" s="44"/>
      <c r="L892" s="48"/>
      <c r="M892" s="224"/>
      <c r="N892" s="225"/>
      <c r="O892" s="88"/>
      <c r="P892" s="88"/>
      <c r="Q892" s="88"/>
      <c r="R892" s="88"/>
      <c r="S892" s="88"/>
      <c r="T892" s="89"/>
      <c r="U892" s="42"/>
      <c r="V892" s="42"/>
      <c r="W892" s="42"/>
      <c r="X892" s="42"/>
      <c r="Y892" s="42"/>
      <c r="Z892" s="42"/>
      <c r="AA892" s="42"/>
      <c r="AB892" s="42"/>
      <c r="AC892" s="42"/>
      <c r="AD892" s="42"/>
      <c r="AE892" s="42"/>
      <c r="AT892" s="20" t="s">
        <v>164</v>
      </c>
      <c r="AU892" s="20" t="s">
        <v>88</v>
      </c>
    </row>
    <row r="893" s="2" customFormat="1" ht="16.5" customHeight="1">
      <c r="A893" s="42"/>
      <c r="B893" s="43"/>
      <c r="C893" s="208" t="s">
        <v>1352</v>
      </c>
      <c r="D893" s="208" t="s">
        <v>158</v>
      </c>
      <c r="E893" s="209" t="s">
        <v>1353</v>
      </c>
      <c r="F893" s="210" t="s">
        <v>1354</v>
      </c>
      <c r="G893" s="211" t="s">
        <v>161</v>
      </c>
      <c r="H893" s="212">
        <v>5.9400000000000004</v>
      </c>
      <c r="I893" s="213"/>
      <c r="J893" s="214">
        <f>ROUND(I893*H893,2)</f>
        <v>0</v>
      </c>
      <c r="K893" s="210" t="s">
        <v>32</v>
      </c>
      <c r="L893" s="48"/>
      <c r="M893" s="215" t="s">
        <v>32</v>
      </c>
      <c r="N893" s="216" t="s">
        <v>49</v>
      </c>
      <c r="O893" s="88"/>
      <c r="P893" s="217">
        <f>O893*H893</f>
        <v>0</v>
      </c>
      <c r="Q893" s="217">
        <v>0.00011</v>
      </c>
      <c r="R893" s="217">
        <f>Q893*H893</f>
        <v>0.00065340000000000005</v>
      </c>
      <c r="S893" s="217">
        <v>0</v>
      </c>
      <c r="T893" s="218">
        <f>S893*H893</f>
        <v>0</v>
      </c>
      <c r="U893" s="42"/>
      <c r="V893" s="42"/>
      <c r="W893" s="42"/>
      <c r="X893" s="42"/>
      <c r="Y893" s="42"/>
      <c r="Z893" s="42"/>
      <c r="AA893" s="42"/>
      <c r="AB893" s="42"/>
      <c r="AC893" s="42"/>
      <c r="AD893" s="42"/>
      <c r="AE893" s="42"/>
      <c r="AR893" s="219" t="s">
        <v>274</v>
      </c>
      <c r="AT893" s="219" t="s">
        <v>158</v>
      </c>
      <c r="AU893" s="219" t="s">
        <v>88</v>
      </c>
      <c r="AY893" s="20" t="s">
        <v>156</v>
      </c>
      <c r="BE893" s="220">
        <f>IF(N893="základní",J893,0)</f>
        <v>0</v>
      </c>
      <c r="BF893" s="220">
        <f>IF(N893="snížená",J893,0)</f>
        <v>0</v>
      </c>
      <c r="BG893" s="220">
        <f>IF(N893="zákl. přenesená",J893,0)</f>
        <v>0</v>
      </c>
      <c r="BH893" s="220">
        <f>IF(N893="sníž. přenesená",J893,0)</f>
        <v>0</v>
      </c>
      <c r="BI893" s="220">
        <f>IF(N893="nulová",J893,0)</f>
        <v>0</v>
      </c>
      <c r="BJ893" s="20" t="s">
        <v>86</v>
      </c>
      <c r="BK893" s="220">
        <f>ROUND(I893*H893,2)</f>
        <v>0</v>
      </c>
      <c r="BL893" s="20" t="s">
        <v>274</v>
      </c>
      <c r="BM893" s="219" t="s">
        <v>1355</v>
      </c>
    </row>
    <row r="894" s="2" customFormat="1">
      <c r="A894" s="42"/>
      <c r="B894" s="43"/>
      <c r="C894" s="44"/>
      <c r="D894" s="221" t="s">
        <v>164</v>
      </c>
      <c r="E894" s="44"/>
      <c r="F894" s="222" t="s">
        <v>1356</v>
      </c>
      <c r="G894" s="44"/>
      <c r="H894" s="44"/>
      <c r="I894" s="223"/>
      <c r="J894" s="44"/>
      <c r="K894" s="44"/>
      <c r="L894" s="48"/>
      <c r="M894" s="224"/>
      <c r="N894" s="225"/>
      <c r="O894" s="88"/>
      <c r="P894" s="88"/>
      <c r="Q894" s="88"/>
      <c r="R894" s="88"/>
      <c r="S894" s="88"/>
      <c r="T894" s="89"/>
      <c r="U894" s="42"/>
      <c r="V894" s="42"/>
      <c r="W894" s="42"/>
      <c r="X894" s="42"/>
      <c r="Y894" s="42"/>
      <c r="Z894" s="42"/>
      <c r="AA894" s="42"/>
      <c r="AB894" s="42"/>
      <c r="AC894" s="42"/>
      <c r="AD894" s="42"/>
      <c r="AE894" s="42"/>
      <c r="AT894" s="20" t="s">
        <v>164</v>
      </c>
      <c r="AU894" s="20" t="s">
        <v>88</v>
      </c>
    </row>
    <row r="895" s="2" customFormat="1" ht="16.5" customHeight="1">
      <c r="A895" s="42"/>
      <c r="B895" s="43"/>
      <c r="C895" s="208" t="s">
        <v>1357</v>
      </c>
      <c r="D895" s="208" t="s">
        <v>158</v>
      </c>
      <c r="E895" s="209" t="s">
        <v>1358</v>
      </c>
      <c r="F895" s="210" t="s">
        <v>1359</v>
      </c>
      <c r="G895" s="211" t="s">
        <v>161</v>
      </c>
      <c r="H895" s="212">
        <v>7.0999999999999996</v>
      </c>
      <c r="I895" s="213"/>
      <c r="J895" s="214">
        <f>ROUND(I895*H895,2)</f>
        <v>0</v>
      </c>
      <c r="K895" s="210" t="s">
        <v>32</v>
      </c>
      <c r="L895" s="48"/>
      <c r="M895" s="215" t="s">
        <v>32</v>
      </c>
      <c r="N895" s="216" t="s">
        <v>49</v>
      </c>
      <c r="O895" s="88"/>
      <c r="P895" s="217">
        <f>O895*H895</f>
        <v>0</v>
      </c>
      <c r="Q895" s="217">
        <v>0.00017000000000000001</v>
      </c>
      <c r="R895" s="217">
        <f>Q895*H895</f>
        <v>0.001207</v>
      </c>
      <c r="S895" s="217">
        <v>0</v>
      </c>
      <c r="T895" s="218">
        <f>S895*H895</f>
        <v>0</v>
      </c>
      <c r="U895" s="42"/>
      <c r="V895" s="42"/>
      <c r="W895" s="42"/>
      <c r="X895" s="42"/>
      <c r="Y895" s="42"/>
      <c r="Z895" s="42"/>
      <c r="AA895" s="42"/>
      <c r="AB895" s="42"/>
      <c r="AC895" s="42"/>
      <c r="AD895" s="42"/>
      <c r="AE895" s="42"/>
      <c r="AR895" s="219" t="s">
        <v>274</v>
      </c>
      <c r="AT895" s="219" t="s">
        <v>158</v>
      </c>
      <c r="AU895" s="219" t="s">
        <v>88</v>
      </c>
      <c r="AY895" s="20" t="s">
        <v>156</v>
      </c>
      <c r="BE895" s="220">
        <f>IF(N895="základní",J895,0)</f>
        <v>0</v>
      </c>
      <c r="BF895" s="220">
        <f>IF(N895="snížená",J895,0)</f>
        <v>0</v>
      </c>
      <c r="BG895" s="220">
        <f>IF(N895="zákl. přenesená",J895,0)</f>
        <v>0</v>
      </c>
      <c r="BH895" s="220">
        <f>IF(N895="sníž. přenesená",J895,0)</f>
        <v>0</v>
      </c>
      <c r="BI895" s="220">
        <f>IF(N895="nulová",J895,0)</f>
        <v>0</v>
      </c>
      <c r="BJ895" s="20" t="s">
        <v>86</v>
      </c>
      <c r="BK895" s="220">
        <f>ROUND(I895*H895,2)</f>
        <v>0</v>
      </c>
      <c r="BL895" s="20" t="s">
        <v>274</v>
      </c>
      <c r="BM895" s="219" t="s">
        <v>1360</v>
      </c>
    </row>
    <row r="896" s="2" customFormat="1">
      <c r="A896" s="42"/>
      <c r="B896" s="43"/>
      <c r="C896" s="44"/>
      <c r="D896" s="221" t="s">
        <v>164</v>
      </c>
      <c r="E896" s="44"/>
      <c r="F896" s="222" t="s">
        <v>1361</v>
      </c>
      <c r="G896" s="44"/>
      <c r="H896" s="44"/>
      <c r="I896" s="223"/>
      <c r="J896" s="44"/>
      <c r="K896" s="44"/>
      <c r="L896" s="48"/>
      <c r="M896" s="224"/>
      <c r="N896" s="225"/>
      <c r="O896" s="88"/>
      <c r="P896" s="88"/>
      <c r="Q896" s="88"/>
      <c r="R896" s="88"/>
      <c r="S896" s="88"/>
      <c r="T896" s="89"/>
      <c r="U896" s="42"/>
      <c r="V896" s="42"/>
      <c r="W896" s="42"/>
      <c r="X896" s="42"/>
      <c r="Y896" s="42"/>
      <c r="Z896" s="42"/>
      <c r="AA896" s="42"/>
      <c r="AB896" s="42"/>
      <c r="AC896" s="42"/>
      <c r="AD896" s="42"/>
      <c r="AE896" s="42"/>
      <c r="AT896" s="20" t="s">
        <v>164</v>
      </c>
      <c r="AU896" s="20" t="s">
        <v>88</v>
      </c>
    </row>
    <row r="897" s="13" customFormat="1">
      <c r="A897" s="13"/>
      <c r="B897" s="226"/>
      <c r="C897" s="227"/>
      <c r="D897" s="221" t="s">
        <v>166</v>
      </c>
      <c r="E897" s="228" t="s">
        <v>32</v>
      </c>
      <c r="F897" s="229" t="s">
        <v>1362</v>
      </c>
      <c r="G897" s="227"/>
      <c r="H897" s="228" t="s">
        <v>32</v>
      </c>
      <c r="I897" s="230"/>
      <c r="J897" s="227"/>
      <c r="K897" s="227"/>
      <c r="L897" s="231"/>
      <c r="M897" s="232"/>
      <c r="N897" s="233"/>
      <c r="O897" s="233"/>
      <c r="P897" s="233"/>
      <c r="Q897" s="233"/>
      <c r="R897" s="233"/>
      <c r="S897" s="233"/>
      <c r="T897" s="234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5" t="s">
        <v>166</v>
      </c>
      <c r="AU897" s="235" t="s">
        <v>88</v>
      </c>
      <c r="AV897" s="13" t="s">
        <v>86</v>
      </c>
      <c r="AW897" s="13" t="s">
        <v>39</v>
      </c>
      <c r="AX897" s="13" t="s">
        <v>78</v>
      </c>
      <c r="AY897" s="235" t="s">
        <v>156</v>
      </c>
    </row>
    <row r="898" s="14" customFormat="1">
      <c r="A898" s="14"/>
      <c r="B898" s="236"/>
      <c r="C898" s="237"/>
      <c r="D898" s="221" t="s">
        <v>166</v>
      </c>
      <c r="E898" s="238" t="s">
        <v>32</v>
      </c>
      <c r="F898" s="239" t="s">
        <v>1363</v>
      </c>
      <c r="G898" s="237"/>
      <c r="H898" s="240">
        <v>7.0999999999999996</v>
      </c>
      <c r="I898" s="241"/>
      <c r="J898" s="237"/>
      <c r="K898" s="237"/>
      <c r="L898" s="242"/>
      <c r="M898" s="243"/>
      <c r="N898" s="244"/>
      <c r="O898" s="244"/>
      <c r="P898" s="244"/>
      <c r="Q898" s="244"/>
      <c r="R898" s="244"/>
      <c r="S898" s="244"/>
      <c r="T898" s="245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6" t="s">
        <v>166</v>
      </c>
      <c r="AU898" s="246" t="s">
        <v>88</v>
      </c>
      <c r="AV898" s="14" t="s">
        <v>88</v>
      </c>
      <c r="AW898" s="14" t="s">
        <v>39</v>
      </c>
      <c r="AX898" s="14" t="s">
        <v>86</v>
      </c>
      <c r="AY898" s="246" t="s">
        <v>156</v>
      </c>
    </row>
    <row r="899" s="2" customFormat="1" ht="16.5" customHeight="1">
      <c r="A899" s="42"/>
      <c r="B899" s="43"/>
      <c r="C899" s="208" t="s">
        <v>1364</v>
      </c>
      <c r="D899" s="208" t="s">
        <v>158</v>
      </c>
      <c r="E899" s="209" t="s">
        <v>1365</v>
      </c>
      <c r="F899" s="210" t="s">
        <v>1366</v>
      </c>
      <c r="G899" s="211" t="s">
        <v>161</v>
      </c>
      <c r="H899" s="212">
        <v>14.199999999999999</v>
      </c>
      <c r="I899" s="213"/>
      <c r="J899" s="214">
        <f>ROUND(I899*H899,2)</f>
        <v>0</v>
      </c>
      <c r="K899" s="210" t="s">
        <v>32</v>
      </c>
      <c r="L899" s="48"/>
      <c r="M899" s="215" t="s">
        <v>32</v>
      </c>
      <c r="N899" s="216" t="s">
        <v>49</v>
      </c>
      <c r="O899" s="88"/>
      <c r="P899" s="217">
        <f>O899*H899</f>
        <v>0</v>
      </c>
      <c r="Q899" s="217">
        <v>0.00012</v>
      </c>
      <c r="R899" s="217">
        <f>Q899*H899</f>
        <v>0.001704</v>
      </c>
      <c r="S899" s="217">
        <v>0</v>
      </c>
      <c r="T899" s="218">
        <f>S899*H899</f>
        <v>0</v>
      </c>
      <c r="U899" s="42"/>
      <c r="V899" s="42"/>
      <c r="W899" s="42"/>
      <c r="X899" s="42"/>
      <c r="Y899" s="42"/>
      <c r="Z899" s="42"/>
      <c r="AA899" s="42"/>
      <c r="AB899" s="42"/>
      <c r="AC899" s="42"/>
      <c r="AD899" s="42"/>
      <c r="AE899" s="42"/>
      <c r="AR899" s="219" t="s">
        <v>274</v>
      </c>
      <c r="AT899" s="219" t="s">
        <v>158</v>
      </c>
      <c r="AU899" s="219" t="s">
        <v>88</v>
      </c>
      <c r="AY899" s="20" t="s">
        <v>156</v>
      </c>
      <c r="BE899" s="220">
        <f>IF(N899="základní",J899,0)</f>
        <v>0</v>
      </c>
      <c r="BF899" s="220">
        <f>IF(N899="snížená",J899,0)</f>
        <v>0</v>
      </c>
      <c r="BG899" s="220">
        <f>IF(N899="zákl. přenesená",J899,0)</f>
        <v>0</v>
      </c>
      <c r="BH899" s="220">
        <f>IF(N899="sníž. přenesená",J899,0)</f>
        <v>0</v>
      </c>
      <c r="BI899" s="220">
        <f>IF(N899="nulová",J899,0)</f>
        <v>0</v>
      </c>
      <c r="BJ899" s="20" t="s">
        <v>86</v>
      </c>
      <c r="BK899" s="220">
        <f>ROUND(I899*H899,2)</f>
        <v>0</v>
      </c>
      <c r="BL899" s="20" t="s">
        <v>274</v>
      </c>
      <c r="BM899" s="219" t="s">
        <v>1367</v>
      </c>
    </row>
    <row r="900" s="2" customFormat="1">
      <c r="A900" s="42"/>
      <c r="B900" s="43"/>
      <c r="C900" s="44"/>
      <c r="D900" s="221" t="s">
        <v>164</v>
      </c>
      <c r="E900" s="44"/>
      <c r="F900" s="222" t="s">
        <v>1368</v>
      </c>
      <c r="G900" s="44"/>
      <c r="H900" s="44"/>
      <c r="I900" s="223"/>
      <c r="J900" s="44"/>
      <c r="K900" s="44"/>
      <c r="L900" s="48"/>
      <c r="M900" s="224"/>
      <c r="N900" s="225"/>
      <c r="O900" s="88"/>
      <c r="P900" s="88"/>
      <c r="Q900" s="88"/>
      <c r="R900" s="88"/>
      <c r="S900" s="88"/>
      <c r="T900" s="89"/>
      <c r="U900" s="42"/>
      <c r="V900" s="42"/>
      <c r="W900" s="42"/>
      <c r="X900" s="42"/>
      <c r="Y900" s="42"/>
      <c r="Z900" s="42"/>
      <c r="AA900" s="42"/>
      <c r="AB900" s="42"/>
      <c r="AC900" s="42"/>
      <c r="AD900" s="42"/>
      <c r="AE900" s="42"/>
      <c r="AT900" s="20" t="s">
        <v>164</v>
      </c>
      <c r="AU900" s="20" t="s">
        <v>88</v>
      </c>
    </row>
    <row r="901" s="14" customFormat="1">
      <c r="A901" s="14"/>
      <c r="B901" s="236"/>
      <c r="C901" s="237"/>
      <c r="D901" s="221" t="s">
        <v>166</v>
      </c>
      <c r="E901" s="238" t="s">
        <v>32</v>
      </c>
      <c r="F901" s="239" t="s">
        <v>1369</v>
      </c>
      <c r="G901" s="237"/>
      <c r="H901" s="240">
        <v>14.199999999999999</v>
      </c>
      <c r="I901" s="241"/>
      <c r="J901" s="237"/>
      <c r="K901" s="237"/>
      <c r="L901" s="242"/>
      <c r="M901" s="243"/>
      <c r="N901" s="244"/>
      <c r="O901" s="244"/>
      <c r="P901" s="244"/>
      <c r="Q901" s="244"/>
      <c r="R901" s="244"/>
      <c r="S901" s="244"/>
      <c r="T901" s="245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46" t="s">
        <v>166</v>
      </c>
      <c r="AU901" s="246" t="s">
        <v>88</v>
      </c>
      <c r="AV901" s="14" t="s">
        <v>88</v>
      </c>
      <c r="AW901" s="14" t="s">
        <v>39</v>
      </c>
      <c r="AX901" s="14" t="s">
        <v>86</v>
      </c>
      <c r="AY901" s="246" t="s">
        <v>156</v>
      </c>
    </row>
    <row r="902" s="2" customFormat="1" ht="16.5" customHeight="1">
      <c r="A902" s="42"/>
      <c r="B902" s="43"/>
      <c r="C902" s="208" t="s">
        <v>1370</v>
      </c>
      <c r="D902" s="208" t="s">
        <v>158</v>
      </c>
      <c r="E902" s="209" t="s">
        <v>1371</v>
      </c>
      <c r="F902" s="210" t="s">
        <v>1372</v>
      </c>
      <c r="G902" s="211" t="s">
        <v>161</v>
      </c>
      <c r="H902" s="212">
        <v>258.30000000000001</v>
      </c>
      <c r="I902" s="213"/>
      <c r="J902" s="214">
        <f>ROUND(I902*H902,2)</f>
        <v>0</v>
      </c>
      <c r="K902" s="210" t="s">
        <v>32</v>
      </c>
      <c r="L902" s="48"/>
      <c r="M902" s="215" t="s">
        <v>32</v>
      </c>
      <c r="N902" s="216" t="s">
        <v>49</v>
      </c>
      <c r="O902" s="88"/>
      <c r="P902" s="217">
        <f>O902*H902</f>
        <v>0</v>
      </c>
      <c r="Q902" s="217">
        <v>0</v>
      </c>
      <c r="R902" s="217">
        <f>Q902*H902</f>
        <v>0</v>
      </c>
      <c r="S902" s="217">
        <v>0</v>
      </c>
      <c r="T902" s="218">
        <f>S902*H902</f>
        <v>0</v>
      </c>
      <c r="U902" s="42"/>
      <c r="V902" s="42"/>
      <c r="W902" s="42"/>
      <c r="X902" s="42"/>
      <c r="Y902" s="42"/>
      <c r="Z902" s="42"/>
      <c r="AA902" s="42"/>
      <c r="AB902" s="42"/>
      <c r="AC902" s="42"/>
      <c r="AD902" s="42"/>
      <c r="AE902" s="42"/>
      <c r="AR902" s="219" t="s">
        <v>274</v>
      </c>
      <c r="AT902" s="219" t="s">
        <v>158</v>
      </c>
      <c r="AU902" s="219" t="s">
        <v>88</v>
      </c>
      <c r="AY902" s="20" t="s">
        <v>156</v>
      </c>
      <c r="BE902" s="220">
        <f>IF(N902="základní",J902,0)</f>
        <v>0</v>
      </c>
      <c r="BF902" s="220">
        <f>IF(N902="snížená",J902,0)</f>
        <v>0</v>
      </c>
      <c r="BG902" s="220">
        <f>IF(N902="zákl. přenesená",J902,0)</f>
        <v>0</v>
      </c>
      <c r="BH902" s="220">
        <f>IF(N902="sníž. přenesená",J902,0)</f>
        <v>0</v>
      </c>
      <c r="BI902" s="220">
        <f>IF(N902="nulová",J902,0)</f>
        <v>0</v>
      </c>
      <c r="BJ902" s="20" t="s">
        <v>86</v>
      </c>
      <c r="BK902" s="220">
        <f>ROUND(I902*H902,2)</f>
        <v>0</v>
      </c>
      <c r="BL902" s="20" t="s">
        <v>274</v>
      </c>
      <c r="BM902" s="219" t="s">
        <v>1373</v>
      </c>
    </row>
    <row r="903" s="2" customFormat="1">
      <c r="A903" s="42"/>
      <c r="B903" s="43"/>
      <c r="C903" s="44"/>
      <c r="D903" s="221" t="s">
        <v>164</v>
      </c>
      <c r="E903" s="44"/>
      <c r="F903" s="222" t="s">
        <v>1374</v>
      </c>
      <c r="G903" s="44"/>
      <c r="H903" s="44"/>
      <c r="I903" s="223"/>
      <c r="J903" s="44"/>
      <c r="K903" s="44"/>
      <c r="L903" s="48"/>
      <c r="M903" s="224"/>
      <c r="N903" s="225"/>
      <c r="O903" s="88"/>
      <c r="P903" s="88"/>
      <c r="Q903" s="88"/>
      <c r="R903" s="88"/>
      <c r="S903" s="88"/>
      <c r="T903" s="89"/>
      <c r="U903" s="42"/>
      <c r="V903" s="42"/>
      <c r="W903" s="42"/>
      <c r="X903" s="42"/>
      <c r="Y903" s="42"/>
      <c r="Z903" s="42"/>
      <c r="AA903" s="42"/>
      <c r="AB903" s="42"/>
      <c r="AC903" s="42"/>
      <c r="AD903" s="42"/>
      <c r="AE903" s="42"/>
      <c r="AT903" s="20" t="s">
        <v>164</v>
      </c>
      <c r="AU903" s="20" t="s">
        <v>88</v>
      </c>
    </row>
    <row r="904" s="13" customFormat="1">
      <c r="A904" s="13"/>
      <c r="B904" s="226"/>
      <c r="C904" s="227"/>
      <c r="D904" s="221" t="s">
        <v>166</v>
      </c>
      <c r="E904" s="228" t="s">
        <v>32</v>
      </c>
      <c r="F904" s="229" t="s">
        <v>542</v>
      </c>
      <c r="G904" s="227"/>
      <c r="H904" s="228" t="s">
        <v>32</v>
      </c>
      <c r="I904" s="230"/>
      <c r="J904" s="227"/>
      <c r="K904" s="227"/>
      <c r="L904" s="231"/>
      <c r="M904" s="232"/>
      <c r="N904" s="233"/>
      <c r="O904" s="233"/>
      <c r="P904" s="233"/>
      <c r="Q904" s="233"/>
      <c r="R904" s="233"/>
      <c r="S904" s="233"/>
      <c r="T904" s="234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5" t="s">
        <v>166</v>
      </c>
      <c r="AU904" s="235" t="s">
        <v>88</v>
      </c>
      <c r="AV904" s="13" t="s">
        <v>86</v>
      </c>
      <c r="AW904" s="13" t="s">
        <v>39</v>
      </c>
      <c r="AX904" s="13" t="s">
        <v>78</v>
      </c>
      <c r="AY904" s="235" t="s">
        <v>156</v>
      </c>
    </row>
    <row r="905" s="14" customFormat="1">
      <c r="A905" s="14"/>
      <c r="B905" s="236"/>
      <c r="C905" s="237"/>
      <c r="D905" s="221" t="s">
        <v>166</v>
      </c>
      <c r="E905" s="238" t="s">
        <v>32</v>
      </c>
      <c r="F905" s="239" t="s">
        <v>1375</v>
      </c>
      <c r="G905" s="237"/>
      <c r="H905" s="240">
        <v>258.30000000000001</v>
      </c>
      <c r="I905" s="241"/>
      <c r="J905" s="237"/>
      <c r="K905" s="237"/>
      <c r="L905" s="242"/>
      <c r="M905" s="243"/>
      <c r="N905" s="244"/>
      <c r="O905" s="244"/>
      <c r="P905" s="244"/>
      <c r="Q905" s="244"/>
      <c r="R905" s="244"/>
      <c r="S905" s="244"/>
      <c r="T905" s="245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46" t="s">
        <v>166</v>
      </c>
      <c r="AU905" s="246" t="s">
        <v>88</v>
      </c>
      <c r="AV905" s="14" t="s">
        <v>88</v>
      </c>
      <c r="AW905" s="14" t="s">
        <v>39</v>
      </c>
      <c r="AX905" s="14" t="s">
        <v>86</v>
      </c>
      <c r="AY905" s="246" t="s">
        <v>156</v>
      </c>
    </row>
    <row r="906" s="2" customFormat="1" ht="16.5" customHeight="1">
      <c r="A906" s="42"/>
      <c r="B906" s="43"/>
      <c r="C906" s="269" t="s">
        <v>1376</v>
      </c>
      <c r="D906" s="269" t="s">
        <v>517</v>
      </c>
      <c r="E906" s="270" t="s">
        <v>1377</v>
      </c>
      <c r="F906" s="271" t="s">
        <v>1378</v>
      </c>
      <c r="G906" s="272" t="s">
        <v>1379</v>
      </c>
      <c r="H906" s="273">
        <v>64.575000000000003</v>
      </c>
      <c r="I906" s="274"/>
      <c r="J906" s="275">
        <f>ROUND(I906*H906,2)</f>
        <v>0</v>
      </c>
      <c r="K906" s="271" t="s">
        <v>32</v>
      </c>
      <c r="L906" s="276"/>
      <c r="M906" s="277" t="s">
        <v>32</v>
      </c>
      <c r="N906" s="278" t="s">
        <v>49</v>
      </c>
      <c r="O906" s="88"/>
      <c r="P906" s="217">
        <f>O906*H906</f>
        <v>0</v>
      </c>
      <c r="Q906" s="217">
        <v>0.001</v>
      </c>
      <c r="R906" s="217">
        <f>Q906*H906</f>
        <v>0.064575000000000007</v>
      </c>
      <c r="S906" s="217">
        <v>0</v>
      </c>
      <c r="T906" s="218">
        <f>S906*H906</f>
        <v>0</v>
      </c>
      <c r="U906" s="42"/>
      <c r="V906" s="42"/>
      <c r="W906" s="42"/>
      <c r="X906" s="42"/>
      <c r="Y906" s="42"/>
      <c r="Z906" s="42"/>
      <c r="AA906" s="42"/>
      <c r="AB906" s="42"/>
      <c r="AC906" s="42"/>
      <c r="AD906" s="42"/>
      <c r="AE906" s="42"/>
      <c r="AR906" s="219" t="s">
        <v>394</v>
      </c>
      <c r="AT906" s="219" t="s">
        <v>517</v>
      </c>
      <c r="AU906" s="219" t="s">
        <v>88</v>
      </c>
      <c r="AY906" s="20" t="s">
        <v>156</v>
      </c>
      <c r="BE906" s="220">
        <f>IF(N906="základní",J906,0)</f>
        <v>0</v>
      </c>
      <c r="BF906" s="220">
        <f>IF(N906="snížená",J906,0)</f>
        <v>0</v>
      </c>
      <c r="BG906" s="220">
        <f>IF(N906="zákl. přenesená",J906,0)</f>
        <v>0</v>
      </c>
      <c r="BH906" s="220">
        <f>IF(N906="sníž. přenesená",J906,0)</f>
        <v>0</v>
      </c>
      <c r="BI906" s="220">
        <f>IF(N906="nulová",J906,0)</f>
        <v>0</v>
      </c>
      <c r="BJ906" s="20" t="s">
        <v>86</v>
      </c>
      <c r="BK906" s="220">
        <f>ROUND(I906*H906,2)</f>
        <v>0</v>
      </c>
      <c r="BL906" s="20" t="s">
        <v>274</v>
      </c>
      <c r="BM906" s="219" t="s">
        <v>1380</v>
      </c>
    </row>
    <row r="907" s="2" customFormat="1">
      <c r="A907" s="42"/>
      <c r="B907" s="43"/>
      <c r="C907" s="44"/>
      <c r="D907" s="221" t="s">
        <v>164</v>
      </c>
      <c r="E907" s="44"/>
      <c r="F907" s="222" t="s">
        <v>1378</v>
      </c>
      <c r="G907" s="44"/>
      <c r="H907" s="44"/>
      <c r="I907" s="223"/>
      <c r="J907" s="44"/>
      <c r="K907" s="44"/>
      <c r="L907" s="48"/>
      <c r="M907" s="224"/>
      <c r="N907" s="225"/>
      <c r="O907" s="88"/>
      <c r="P907" s="88"/>
      <c r="Q907" s="88"/>
      <c r="R907" s="88"/>
      <c r="S907" s="88"/>
      <c r="T907" s="89"/>
      <c r="U907" s="42"/>
      <c r="V907" s="42"/>
      <c r="W907" s="42"/>
      <c r="X907" s="42"/>
      <c r="Y907" s="42"/>
      <c r="Z907" s="42"/>
      <c r="AA907" s="42"/>
      <c r="AB907" s="42"/>
      <c r="AC907" s="42"/>
      <c r="AD907" s="42"/>
      <c r="AE907" s="42"/>
      <c r="AT907" s="20" t="s">
        <v>164</v>
      </c>
      <c r="AU907" s="20" t="s">
        <v>88</v>
      </c>
    </row>
    <row r="908" s="14" customFormat="1">
      <c r="A908" s="14"/>
      <c r="B908" s="236"/>
      <c r="C908" s="237"/>
      <c r="D908" s="221" t="s">
        <v>166</v>
      </c>
      <c r="E908" s="238" t="s">
        <v>32</v>
      </c>
      <c r="F908" s="239" t="s">
        <v>1381</v>
      </c>
      <c r="G908" s="237"/>
      <c r="H908" s="240">
        <v>64.575000000000003</v>
      </c>
      <c r="I908" s="241"/>
      <c r="J908" s="237"/>
      <c r="K908" s="237"/>
      <c r="L908" s="242"/>
      <c r="M908" s="243"/>
      <c r="N908" s="244"/>
      <c r="O908" s="244"/>
      <c r="P908" s="244"/>
      <c r="Q908" s="244"/>
      <c r="R908" s="244"/>
      <c r="S908" s="244"/>
      <c r="T908" s="245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46" t="s">
        <v>166</v>
      </c>
      <c r="AU908" s="246" t="s">
        <v>88</v>
      </c>
      <c r="AV908" s="14" t="s">
        <v>88</v>
      </c>
      <c r="AW908" s="14" t="s">
        <v>39</v>
      </c>
      <c r="AX908" s="14" t="s">
        <v>86</v>
      </c>
      <c r="AY908" s="246" t="s">
        <v>156</v>
      </c>
    </row>
    <row r="909" s="12" customFormat="1" ht="22.8" customHeight="1">
      <c r="A909" s="12"/>
      <c r="B909" s="192"/>
      <c r="C909" s="193"/>
      <c r="D909" s="194" t="s">
        <v>77</v>
      </c>
      <c r="E909" s="206" t="s">
        <v>1382</v>
      </c>
      <c r="F909" s="206" t="s">
        <v>1383</v>
      </c>
      <c r="G909" s="193"/>
      <c r="H909" s="193"/>
      <c r="I909" s="196"/>
      <c r="J909" s="207">
        <f>BK909</f>
        <v>0</v>
      </c>
      <c r="K909" s="193"/>
      <c r="L909" s="198"/>
      <c r="M909" s="199"/>
      <c r="N909" s="200"/>
      <c r="O909" s="200"/>
      <c r="P909" s="201">
        <f>SUM(P910:P925)</f>
        <v>0</v>
      </c>
      <c r="Q909" s="200"/>
      <c r="R909" s="201">
        <f>SUM(R910:R925)</f>
        <v>0.26134804</v>
      </c>
      <c r="S909" s="200"/>
      <c r="T909" s="202">
        <f>SUM(T910:T925)</f>
        <v>0</v>
      </c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R909" s="203" t="s">
        <v>88</v>
      </c>
      <c r="AT909" s="204" t="s">
        <v>77</v>
      </c>
      <c r="AU909" s="204" t="s">
        <v>86</v>
      </c>
      <c r="AY909" s="203" t="s">
        <v>156</v>
      </c>
      <c r="BK909" s="205">
        <f>SUM(BK910:BK925)</f>
        <v>0</v>
      </c>
    </row>
    <row r="910" s="2" customFormat="1" ht="16.5" customHeight="1">
      <c r="A910" s="42"/>
      <c r="B910" s="43"/>
      <c r="C910" s="208" t="s">
        <v>1384</v>
      </c>
      <c r="D910" s="208" t="s">
        <v>158</v>
      </c>
      <c r="E910" s="209" t="s">
        <v>1385</v>
      </c>
      <c r="F910" s="210" t="s">
        <v>1386</v>
      </c>
      <c r="G910" s="211" t="s">
        <v>161</v>
      </c>
      <c r="H910" s="212">
        <v>530.56799999999998</v>
      </c>
      <c r="I910" s="213"/>
      <c r="J910" s="214">
        <f>ROUND(I910*H910,2)</f>
        <v>0</v>
      </c>
      <c r="K910" s="210" t="s">
        <v>32</v>
      </c>
      <c r="L910" s="48"/>
      <c r="M910" s="215" t="s">
        <v>32</v>
      </c>
      <c r="N910" s="216" t="s">
        <v>49</v>
      </c>
      <c r="O910" s="88"/>
      <c r="P910" s="217">
        <f>O910*H910</f>
        <v>0</v>
      </c>
      <c r="Q910" s="217">
        <v>0.00020000000000000001</v>
      </c>
      <c r="R910" s="217">
        <f>Q910*H910</f>
        <v>0.1061136</v>
      </c>
      <c r="S910" s="217">
        <v>0</v>
      </c>
      <c r="T910" s="218">
        <f>S910*H910</f>
        <v>0</v>
      </c>
      <c r="U910" s="42"/>
      <c r="V910" s="42"/>
      <c r="W910" s="42"/>
      <c r="X910" s="42"/>
      <c r="Y910" s="42"/>
      <c r="Z910" s="42"/>
      <c r="AA910" s="42"/>
      <c r="AB910" s="42"/>
      <c r="AC910" s="42"/>
      <c r="AD910" s="42"/>
      <c r="AE910" s="42"/>
      <c r="AR910" s="219" t="s">
        <v>274</v>
      </c>
      <c r="AT910" s="219" t="s">
        <v>158</v>
      </c>
      <c r="AU910" s="219" t="s">
        <v>88</v>
      </c>
      <c r="AY910" s="20" t="s">
        <v>156</v>
      </c>
      <c r="BE910" s="220">
        <f>IF(N910="základní",J910,0)</f>
        <v>0</v>
      </c>
      <c r="BF910" s="220">
        <f>IF(N910="snížená",J910,0)</f>
        <v>0</v>
      </c>
      <c r="BG910" s="220">
        <f>IF(N910="zákl. přenesená",J910,0)</f>
        <v>0</v>
      </c>
      <c r="BH910" s="220">
        <f>IF(N910="sníž. přenesená",J910,0)</f>
        <v>0</v>
      </c>
      <c r="BI910" s="220">
        <f>IF(N910="nulová",J910,0)</f>
        <v>0</v>
      </c>
      <c r="BJ910" s="20" t="s">
        <v>86</v>
      </c>
      <c r="BK910" s="220">
        <f>ROUND(I910*H910,2)</f>
        <v>0</v>
      </c>
      <c r="BL910" s="20" t="s">
        <v>274</v>
      </c>
      <c r="BM910" s="219" t="s">
        <v>1387</v>
      </c>
    </row>
    <row r="911" s="2" customFormat="1">
      <c r="A911" s="42"/>
      <c r="B911" s="43"/>
      <c r="C911" s="44"/>
      <c r="D911" s="221" t="s">
        <v>164</v>
      </c>
      <c r="E911" s="44"/>
      <c r="F911" s="222" t="s">
        <v>1388</v>
      </c>
      <c r="G911" s="44"/>
      <c r="H911" s="44"/>
      <c r="I911" s="223"/>
      <c r="J911" s="44"/>
      <c r="K911" s="44"/>
      <c r="L911" s="48"/>
      <c r="M911" s="224"/>
      <c r="N911" s="225"/>
      <c r="O911" s="88"/>
      <c r="P911" s="88"/>
      <c r="Q911" s="88"/>
      <c r="R911" s="88"/>
      <c r="S911" s="88"/>
      <c r="T911" s="89"/>
      <c r="U911" s="42"/>
      <c r="V911" s="42"/>
      <c r="W911" s="42"/>
      <c r="X911" s="42"/>
      <c r="Y911" s="42"/>
      <c r="Z911" s="42"/>
      <c r="AA911" s="42"/>
      <c r="AB911" s="42"/>
      <c r="AC911" s="42"/>
      <c r="AD911" s="42"/>
      <c r="AE911" s="42"/>
      <c r="AT911" s="20" t="s">
        <v>164</v>
      </c>
      <c r="AU911" s="20" t="s">
        <v>88</v>
      </c>
    </row>
    <row r="912" s="14" customFormat="1">
      <c r="A912" s="14"/>
      <c r="B912" s="236"/>
      <c r="C912" s="237"/>
      <c r="D912" s="221" t="s">
        <v>166</v>
      </c>
      <c r="E912" s="238" t="s">
        <v>32</v>
      </c>
      <c r="F912" s="239" t="s">
        <v>587</v>
      </c>
      <c r="G912" s="237"/>
      <c r="H912" s="240">
        <v>196.798</v>
      </c>
      <c r="I912" s="241"/>
      <c r="J912" s="237"/>
      <c r="K912" s="237"/>
      <c r="L912" s="242"/>
      <c r="M912" s="243"/>
      <c r="N912" s="244"/>
      <c r="O912" s="244"/>
      <c r="P912" s="244"/>
      <c r="Q912" s="244"/>
      <c r="R912" s="244"/>
      <c r="S912" s="244"/>
      <c r="T912" s="245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46" t="s">
        <v>166</v>
      </c>
      <c r="AU912" s="246" t="s">
        <v>88</v>
      </c>
      <c r="AV912" s="14" t="s">
        <v>88</v>
      </c>
      <c r="AW912" s="14" t="s">
        <v>39</v>
      </c>
      <c r="AX912" s="14" t="s">
        <v>78</v>
      </c>
      <c r="AY912" s="246" t="s">
        <v>156</v>
      </c>
    </row>
    <row r="913" s="14" customFormat="1">
      <c r="A913" s="14"/>
      <c r="B913" s="236"/>
      <c r="C913" s="237"/>
      <c r="D913" s="221" t="s">
        <v>166</v>
      </c>
      <c r="E913" s="238" t="s">
        <v>32</v>
      </c>
      <c r="F913" s="239" t="s">
        <v>588</v>
      </c>
      <c r="G913" s="237"/>
      <c r="H913" s="240">
        <v>333.76999999999998</v>
      </c>
      <c r="I913" s="241"/>
      <c r="J913" s="237"/>
      <c r="K913" s="237"/>
      <c r="L913" s="242"/>
      <c r="M913" s="243"/>
      <c r="N913" s="244"/>
      <c r="O913" s="244"/>
      <c r="P913" s="244"/>
      <c r="Q913" s="244"/>
      <c r="R913" s="244"/>
      <c r="S913" s="244"/>
      <c r="T913" s="245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46" t="s">
        <v>166</v>
      </c>
      <c r="AU913" s="246" t="s">
        <v>88</v>
      </c>
      <c r="AV913" s="14" t="s">
        <v>88</v>
      </c>
      <c r="AW913" s="14" t="s">
        <v>39</v>
      </c>
      <c r="AX913" s="14" t="s">
        <v>78</v>
      </c>
      <c r="AY913" s="246" t="s">
        <v>156</v>
      </c>
    </row>
    <row r="914" s="15" customFormat="1">
      <c r="A914" s="15"/>
      <c r="B914" s="247"/>
      <c r="C914" s="248"/>
      <c r="D914" s="221" t="s">
        <v>166</v>
      </c>
      <c r="E914" s="249" t="s">
        <v>32</v>
      </c>
      <c r="F914" s="250" t="s">
        <v>189</v>
      </c>
      <c r="G914" s="248"/>
      <c r="H914" s="251">
        <v>530.56799999999998</v>
      </c>
      <c r="I914" s="252"/>
      <c r="J914" s="248"/>
      <c r="K914" s="248"/>
      <c r="L914" s="253"/>
      <c r="M914" s="254"/>
      <c r="N914" s="255"/>
      <c r="O914" s="255"/>
      <c r="P914" s="255"/>
      <c r="Q914" s="255"/>
      <c r="R914" s="255"/>
      <c r="S914" s="255"/>
      <c r="T914" s="256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T914" s="257" t="s">
        <v>166</v>
      </c>
      <c r="AU914" s="257" t="s">
        <v>88</v>
      </c>
      <c r="AV914" s="15" t="s">
        <v>162</v>
      </c>
      <c r="AW914" s="15" t="s">
        <v>39</v>
      </c>
      <c r="AX914" s="15" t="s">
        <v>86</v>
      </c>
      <c r="AY914" s="257" t="s">
        <v>156</v>
      </c>
    </row>
    <row r="915" s="2" customFormat="1" ht="21.75" customHeight="1">
      <c r="A915" s="42"/>
      <c r="B915" s="43"/>
      <c r="C915" s="208" t="s">
        <v>1389</v>
      </c>
      <c r="D915" s="208" t="s">
        <v>158</v>
      </c>
      <c r="E915" s="209" t="s">
        <v>1390</v>
      </c>
      <c r="F915" s="210" t="s">
        <v>1391</v>
      </c>
      <c r="G915" s="211" t="s">
        <v>161</v>
      </c>
      <c r="H915" s="212">
        <v>530.56799999999998</v>
      </c>
      <c r="I915" s="213"/>
      <c r="J915" s="214">
        <f>ROUND(I915*H915,2)</f>
        <v>0</v>
      </c>
      <c r="K915" s="210" t="s">
        <v>32</v>
      </c>
      <c r="L915" s="48"/>
      <c r="M915" s="215" t="s">
        <v>32</v>
      </c>
      <c r="N915" s="216" t="s">
        <v>49</v>
      </c>
      <c r="O915" s="88"/>
      <c r="P915" s="217">
        <f>O915*H915</f>
        <v>0</v>
      </c>
      <c r="Q915" s="217">
        <v>0.00027999999999999998</v>
      </c>
      <c r="R915" s="217">
        <f>Q915*H915</f>
        <v>0.14855903999999998</v>
      </c>
      <c r="S915" s="217">
        <v>0</v>
      </c>
      <c r="T915" s="218">
        <f>S915*H915</f>
        <v>0</v>
      </c>
      <c r="U915" s="42"/>
      <c r="V915" s="42"/>
      <c r="W915" s="42"/>
      <c r="X915" s="42"/>
      <c r="Y915" s="42"/>
      <c r="Z915" s="42"/>
      <c r="AA915" s="42"/>
      <c r="AB915" s="42"/>
      <c r="AC915" s="42"/>
      <c r="AD915" s="42"/>
      <c r="AE915" s="42"/>
      <c r="AR915" s="219" t="s">
        <v>274</v>
      </c>
      <c r="AT915" s="219" t="s">
        <v>158</v>
      </c>
      <c r="AU915" s="219" t="s">
        <v>88</v>
      </c>
      <c r="AY915" s="20" t="s">
        <v>156</v>
      </c>
      <c r="BE915" s="220">
        <f>IF(N915="základní",J915,0)</f>
        <v>0</v>
      </c>
      <c r="BF915" s="220">
        <f>IF(N915="snížená",J915,0)</f>
        <v>0</v>
      </c>
      <c r="BG915" s="220">
        <f>IF(N915="zákl. přenesená",J915,0)</f>
        <v>0</v>
      </c>
      <c r="BH915" s="220">
        <f>IF(N915="sníž. přenesená",J915,0)</f>
        <v>0</v>
      </c>
      <c r="BI915" s="220">
        <f>IF(N915="nulová",J915,0)</f>
        <v>0</v>
      </c>
      <c r="BJ915" s="20" t="s">
        <v>86</v>
      </c>
      <c r="BK915" s="220">
        <f>ROUND(I915*H915,2)</f>
        <v>0</v>
      </c>
      <c r="BL915" s="20" t="s">
        <v>274</v>
      </c>
      <c r="BM915" s="219" t="s">
        <v>1392</v>
      </c>
    </row>
    <row r="916" s="2" customFormat="1">
      <c r="A916" s="42"/>
      <c r="B916" s="43"/>
      <c r="C916" s="44"/>
      <c r="D916" s="221" t="s">
        <v>164</v>
      </c>
      <c r="E916" s="44"/>
      <c r="F916" s="222" t="s">
        <v>1393</v>
      </c>
      <c r="G916" s="44"/>
      <c r="H916" s="44"/>
      <c r="I916" s="223"/>
      <c r="J916" s="44"/>
      <c r="K916" s="44"/>
      <c r="L916" s="48"/>
      <c r="M916" s="224"/>
      <c r="N916" s="225"/>
      <c r="O916" s="88"/>
      <c r="P916" s="88"/>
      <c r="Q916" s="88"/>
      <c r="R916" s="88"/>
      <c r="S916" s="88"/>
      <c r="T916" s="89"/>
      <c r="U916" s="42"/>
      <c r="V916" s="42"/>
      <c r="W916" s="42"/>
      <c r="X916" s="42"/>
      <c r="Y916" s="42"/>
      <c r="Z916" s="42"/>
      <c r="AA916" s="42"/>
      <c r="AB916" s="42"/>
      <c r="AC916" s="42"/>
      <c r="AD916" s="42"/>
      <c r="AE916" s="42"/>
      <c r="AT916" s="20" t="s">
        <v>164</v>
      </c>
      <c r="AU916" s="20" t="s">
        <v>88</v>
      </c>
    </row>
    <row r="917" s="13" customFormat="1">
      <c r="A917" s="13"/>
      <c r="B917" s="226"/>
      <c r="C917" s="227"/>
      <c r="D917" s="221" t="s">
        <v>166</v>
      </c>
      <c r="E917" s="228" t="s">
        <v>32</v>
      </c>
      <c r="F917" s="229" t="s">
        <v>1394</v>
      </c>
      <c r="G917" s="227"/>
      <c r="H917" s="228" t="s">
        <v>32</v>
      </c>
      <c r="I917" s="230"/>
      <c r="J917" s="227"/>
      <c r="K917" s="227"/>
      <c r="L917" s="231"/>
      <c r="M917" s="232"/>
      <c r="N917" s="233"/>
      <c r="O917" s="233"/>
      <c r="P917" s="233"/>
      <c r="Q917" s="233"/>
      <c r="R917" s="233"/>
      <c r="S917" s="233"/>
      <c r="T917" s="234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5" t="s">
        <v>166</v>
      </c>
      <c r="AU917" s="235" t="s">
        <v>88</v>
      </c>
      <c r="AV917" s="13" t="s">
        <v>86</v>
      </c>
      <c r="AW917" s="13" t="s">
        <v>39</v>
      </c>
      <c r="AX917" s="13" t="s">
        <v>78</v>
      </c>
      <c r="AY917" s="235" t="s">
        <v>156</v>
      </c>
    </row>
    <row r="918" s="14" customFormat="1">
      <c r="A918" s="14"/>
      <c r="B918" s="236"/>
      <c r="C918" s="237"/>
      <c r="D918" s="221" t="s">
        <v>166</v>
      </c>
      <c r="E918" s="238" t="s">
        <v>32</v>
      </c>
      <c r="F918" s="239" t="s">
        <v>587</v>
      </c>
      <c r="G918" s="237"/>
      <c r="H918" s="240">
        <v>196.798</v>
      </c>
      <c r="I918" s="241"/>
      <c r="J918" s="237"/>
      <c r="K918" s="237"/>
      <c r="L918" s="242"/>
      <c r="M918" s="243"/>
      <c r="N918" s="244"/>
      <c r="O918" s="244"/>
      <c r="P918" s="244"/>
      <c r="Q918" s="244"/>
      <c r="R918" s="244"/>
      <c r="S918" s="244"/>
      <c r="T918" s="245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46" t="s">
        <v>166</v>
      </c>
      <c r="AU918" s="246" t="s">
        <v>88</v>
      </c>
      <c r="AV918" s="14" t="s">
        <v>88</v>
      </c>
      <c r="AW918" s="14" t="s">
        <v>39</v>
      </c>
      <c r="AX918" s="14" t="s">
        <v>78</v>
      </c>
      <c r="AY918" s="246" t="s">
        <v>156</v>
      </c>
    </row>
    <row r="919" s="13" customFormat="1">
      <c r="A919" s="13"/>
      <c r="B919" s="226"/>
      <c r="C919" s="227"/>
      <c r="D919" s="221" t="s">
        <v>166</v>
      </c>
      <c r="E919" s="228" t="s">
        <v>32</v>
      </c>
      <c r="F919" s="229" t="s">
        <v>1395</v>
      </c>
      <c r="G919" s="227"/>
      <c r="H919" s="228" t="s">
        <v>32</v>
      </c>
      <c r="I919" s="230"/>
      <c r="J919" s="227"/>
      <c r="K919" s="227"/>
      <c r="L919" s="231"/>
      <c r="M919" s="232"/>
      <c r="N919" s="233"/>
      <c r="O919" s="233"/>
      <c r="P919" s="233"/>
      <c r="Q919" s="233"/>
      <c r="R919" s="233"/>
      <c r="S919" s="233"/>
      <c r="T919" s="234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5" t="s">
        <v>166</v>
      </c>
      <c r="AU919" s="235" t="s">
        <v>88</v>
      </c>
      <c r="AV919" s="13" t="s">
        <v>86</v>
      </c>
      <c r="AW919" s="13" t="s">
        <v>39</v>
      </c>
      <c r="AX919" s="13" t="s">
        <v>78</v>
      </c>
      <c r="AY919" s="235" t="s">
        <v>156</v>
      </c>
    </row>
    <row r="920" s="14" customFormat="1">
      <c r="A920" s="14"/>
      <c r="B920" s="236"/>
      <c r="C920" s="237"/>
      <c r="D920" s="221" t="s">
        <v>166</v>
      </c>
      <c r="E920" s="238" t="s">
        <v>32</v>
      </c>
      <c r="F920" s="239" t="s">
        <v>588</v>
      </c>
      <c r="G920" s="237"/>
      <c r="H920" s="240">
        <v>333.76999999999998</v>
      </c>
      <c r="I920" s="241"/>
      <c r="J920" s="237"/>
      <c r="K920" s="237"/>
      <c r="L920" s="242"/>
      <c r="M920" s="243"/>
      <c r="N920" s="244"/>
      <c r="O920" s="244"/>
      <c r="P920" s="244"/>
      <c r="Q920" s="244"/>
      <c r="R920" s="244"/>
      <c r="S920" s="244"/>
      <c r="T920" s="245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46" t="s">
        <v>166</v>
      </c>
      <c r="AU920" s="246" t="s">
        <v>88</v>
      </c>
      <c r="AV920" s="14" t="s">
        <v>88</v>
      </c>
      <c r="AW920" s="14" t="s">
        <v>39</v>
      </c>
      <c r="AX920" s="14" t="s">
        <v>78</v>
      </c>
      <c r="AY920" s="246" t="s">
        <v>156</v>
      </c>
    </row>
    <row r="921" s="15" customFormat="1">
      <c r="A921" s="15"/>
      <c r="B921" s="247"/>
      <c r="C921" s="248"/>
      <c r="D921" s="221" t="s">
        <v>166</v>
      </c>
      <c r="E921" s="249" t="s">
        <v>32</v>
      </c>
      <c r="F921" s="250" t="s">
        <v>189</v>
      </c>
      <c r="G921" s="248"/>
      <c r="H921" s="251">
        <v>530.56799999999998</v>
      </c>
      <c r="I921" s="252"/>
      <c r="J921" s="248"/>
      <c r="K921" s="248"/>
      <c r="L921" s="253"/>
      <c r="M921" s="254"/>
      <c r="N921" s="255"/>
      <c r="O921" s="255"/>
      <c r="P921" s="255"/>
      <c r="Q921" s="255"/>
      <c r="R921" s="255"/>
      <c r="S921" s="255"/>
      <c r="T921" s="256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57" t="s">
        <v>166</v>
      </c>
      <c r="AU921" s="257" t="s">
        <v>88</v>
      </c>
      <c r="AV921" s="15" t="s">
        <v>162</v>
      </c>
      <c r="AW921" s="15" t="s">
        <v>39</v>
      </c>
      <c r="AX921" s="15" t="s">
        <v>86</v>
      </c>
      <c r="AY921" s="257" t="s">
        <v>156</v>
      </c>
    </row>
    <row r="922" s="2" customFormat="1" ht="21.75" customHeight="1">
      <c r="A922" s="42"/>
      <c r="B922" s="43"/>
      <c r="C922" s="208" t="s">
        <v>1396</v>
      </c>
      <c r="D922" s="208" t="s">
        <v>158</v>
      </c>
      <c r="E922" s="209" t="s">
        <v>1397</v>
      </c>
      <c r="F922" s="210" t="s">
        <v>1398</v>
      </c>
      <c r="G922" s="211" t="s">
        <v>161</v>
      </c>
      <c r="H922" s="212">
        <v>333.76999999999998</v>
      </c>
      <c r="I922" s="213"/>
      <c r="J922" s="214">
        <f>ROUND(I922*H922,2)</f>
        <v>0</v>
      </c>
      <c r="K922" s="210" t="s">
        <v>32</v>
      </c>
      <c r="L922" s="48"/>
      <c r="M922" s="215" t="s">
        <v>32</v>
      </c>
      <c r="N922" s="216" t="s">
        <v>49</v>
      </c>
      <c r="O922" s="88"/>
      <c r="P922" s="217">
        <f>O922*H922</f>
        <v>0</v>
      </c>
      <c r="Q922" s="217">
        <v>2.0000000000000002E-05</v>
      </c>
      <c r="R922" s="217">
        <f>Q922*H922</f>
        <v>0.0066754000000000006</v>
      </c>
      <c r="S922" s="217">
        <v>0</v>
      </c>
      <c r="T922" s="218">
        <f>S922*H922</f>
        <v>0</v>
      </c>
      <c r="U922" s="42"/>
      <c r="V922" s="42"/>
      <c r="W922" s="42"/>
      <c r="X922" s="42"/>
      <c r="Y922" s="42"/>
      <c r="Z922" s="42"/>
      <c r="AA922" s="42"/>
      <c r="AB922" s="42"/>
      <c r="AC922" s="42"/>
      <c r="AD922" s="42"/>
      <c r="AE922" s="42"/>
      <c r="AR922" s="219" t="s">
        <v>274</v>
      </c>
      <c r="AT922" s="219" t="s">
        <v>158</v>
      </c>
      <c r="AU922" s="219" t="s">
        <v>88</v>
      </c>
      <c r="AY922" s="20" t="s">
        <v>156</v>
      </c>
      <c r="BE922" s="220">
        <f>IF(N922="základní",J922,0)</f>
        <v>0</v>
      </c>
      <c r="BF922" s="220">
        <f>IF(N922="snížená",J922,0)</f>
        <v>0</v>
      </c>
      <c r="BG922" s="220">
        <f>IF(N922="zákl. přenesená",J922,0)</f>
        <v>0</v>
      </c>
      <c r="BH922" s="220">
        <f>IF(N922="sníž. přenesená",J922,0)</f>
        <v>0</v>
      </c>
      <c r="BI922" s="220">
        <f>IF(N922="nulová",J922,0)</f>
        <v>0</v>
      </c>
      <c r="BJ922" s="20" t="s">
        <v>86</v>
      </c>
      <c r="BK922" s="220">
        <f>ROUND(I922*H922,2)</f>
        <v>0</v>
      </c>
      <c r="BL922" s="20" t="s">
        <v>274</v>
      </c>
      <c r="BM922" s="219" t="s">
        <v>1399</v>
      </c>
    </row>
    <row r="923" s="2" customFormat="1">
      <c r="A923" s="42"/>
      <c r="B923" s="43"/>
      <c r="C923" s="44"/>
      <c r="D923" s="221" t="s">
        <v>164</v>
      </c>
      <c r="E923" s="44"/>
      <c r="F923" s="222" t="s">
        <v>1400</v>
      </c>
      <c r="G923" s="44"/>
      <c r="H923" s="44"/>
      <c r="I923" s="223"/>
      <c r="J923" s="44"/>
      <c r="K923" s="44"/>
      <c r="L923" s="48"/>
      <c r="M923" s="224"/>
      <c r="N923" s="225"/>
      <c r="O923" s="88"/>
      <c r="P923" s="88"/>
      <c r="Q923" s="88"/>
      <c r="R923" s="88"/>
      <c r="S923" s="88"/>
      <c r="T923" s="89"/>
      <c r="U923" s="42"/>
      <c r="V923" s="42"/>
      <c r="W923" s="42"/>
      <c r="X923" s="42"/>
      <c r="Y923" s="42"/>
      <c r="Z923" s="42"/>
      <c r="AA923" s="42"/>
      <c r="AB923" s="42"/>
      <c r="AC923" s="42"/>
      <c r="AD923" s="42"/>
      <c r="AE923" s="42"/>
      <c r="AT923" s="20" t="s">
        <v>164</v>
      </c>
      <c r="AU923" s="20" t="s">
        <v>88</v>
      </c>
    </row>
    <row r="924" s="13" customFormat="1">
      <c r="A924" s="13"/>
      <c r="B924" s="226"/>
      <c r="C924" s="227"/>
      <c r="D924" s="221" t="s">
        <v>166</v>
      </c>
      <c r="E924" s="228" t="s">
        <v>32</v>
      </c>
      <c r="F924" s="229" t="s">
        <v>1395</v>
      </c>
      <c r="G924" s="227"/>
      <c r="H924" s="228" t="s">
        <v>32</v>
      </c>
      <c r="I924" s="230"/>
      <c r="J924" s="227"/>
      <c r="K924" s="227"/>
      <c r="L924" s="231"/>
      <c r="M924" s="232"/>
      <c r="N924" s="233"/>
      <c r="O924" s="233"/>
      <c r="P924" s="233"/>
      <c r="Q924" s="233"/>
      <c r="R924" s="233"/>
      <c r="S924" s="233"/>
      <c r="T924" s="234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5" t="s">
        <v>166</v>
      </c>
      <c r="AU924" s="235" t="s">
        <v>88</v>
      </c>
      <c r="AV924" s="13" t="s">
        <v>86</v>
      </c>
      <c r="AW924" s="13" t="s">
        <v>39</v>
      </c>
      <c r="AX924" s="13" t="s">
        <v>78</v>
      </c>
      <c r="AY924" s="235" t="s">
        <v>156</v>
      </c>
    </row>
    <row r="925" s="14" customFormat="1">
      <c r="A925" s="14"/>
      <c r="B925" s="236"/>
      <c r="C925" s="237"/>
      <c r="D925" s="221" t="s">
        <v>166</v>
      </c>
      <c r="E925" s="238" t="s">
        <v>32</v>
      </c>
      <c r="F925" s="239" t="s">
        <v>588</v>
      </c>
      <c r="G925" s="237"/>
      <c r="H925" s="240">
        <v>333.76999999999998</v>
      </c>
      <c r="I925" s="241"/>
      <c r="J925" s="237"/>
      <c r="K925" s="237"/>
      <c r="L925" s="242"/>
      <c r="M925" s="280"/>
      <c r="N925" s="281"/>
      <c r="O925" s="281"/>
      <c r="P925" s="281"/>
      <c r="Q925" s="281"/>
      <c r="R925" s="281"/>
      <c r="S925" s="281"/>
      <c r="T925" s="282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46" t="s">
        <v>166</v>
      </c>
      <c r="AU925" s="246" t="s">
        <v>88</v>
      </c>
      <c r="AV925" s="14" t="s">
        <v>88</v>
      </c>
      <c r="AW925" s="14" t="s">
        <v>39</v>
      </c>
      <c r="AX925" s="14" t="s">
        <v>86</v>
      </c>
      <c r="AY925" s="246" t="s">
        <v>156</v>
      </c>
    </row>
    <row r="926" s="2" customFormat="1" ht="6.96" customHeight="1">
      <c r="A926" s="42"/>
      <c r="B926" s="63"/>
      <c r="C926" s="64"/>
      <c r="D926" s="64"/>
      <c r="E926" s="64"/>
      <c r="F926" s="64"/>
      <c r="G926" s="64"/>
      <c r="H926" s="64"/>
      <c r="I926" s="64"/>
      <c r="J926" s="64"/>
      <c r="K926" s="64"/>
      <c r="L926" s="48"/>
      <c r="M926" s="42"/>
      <c r="O926" s="42"/>
      <c r="P926" s="42"/>
      <c r="Q926" s="42"/>
      <c r="R926" s="42"/>
      <c r="S926" s="42"/>
      <c r="T926" s="42"/>
      <c r="U926" s="42"/>
      <c r="V926" s="42"/>
      <c r="W926" s="42"/>
      <c r="X926" s="42"/>
      <c r="Y926" s="42"/>
      <c r="Z926" s="42"/>
      <c r="AA926" s="42"/>
      <c r="AB926" s="42"/>
      <c r="AC926" s="42"/>
      <c r="AD926" s="42"/>
      <c r="AE926" s="42"/>
    </row>
  </sheetData>
  <sheetProtection sheet="1" autoFilter="0" formatColumns="0" formatRows="0" objects="1" scenarios="1" spinCount="100000" saltValue="/JsLOzkpynLlSwUppZtaBM32X14lzGYXVTVNWXu11nreHLuZGalbwldrtRC+HtD1+uo7axNmiuMpxRBAFqxFug==" hashValue="qgq0U0VnC6wDKjq62U/SEvgpgFgv7zwIib+w6ntMMXvSfkzzFBgRvOYphyOQU+CpGC5DkfcZb1BRj7ZZvq1/5A==" algorithmName="SHA-512" password="CC35"/>
  <autoFilter ref="C99:K925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- A - ITIKA (dotce)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1401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ROUND(J80,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ROUND((SUM(BE80:BE101)),  2)</f>
        <v>0</v>
      </c>
      <c r="G33" s="42"/>
      <c r="H33" s="42"/>
      <c r="I33" s="152">
        <v>0.20999999999999999</v>
      </c>
      <c r="J33" s="151">
        <f>ROUND(((SUM(BE80:BE101))*I33),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ROUND((SUM(BF80:BF101)),  2)</f>
        <v>0</v>
      </c>
      <c r="G34" s="42"/>
      <c r="H34" s="42"/>
      <c r="I34" s="152">
        <v>0.14999999999999999</v>
      </c>
      <c r="J34" s="151">
        <f>ROUND(((SUM(BF80:BF101))*I34),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ROUND((SUM(BG80:BG101)),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ROUND((SUM(BH80:BH101)),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ROUND((SUM(BI80:BI101)),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- A - ITIKA (dotce)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02-D.1.1-MOB - Mobiliář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J80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1402</v>
      </c>
      <c r="E60" s="172"/>
      <c r="F60" s="172"/>
      <c r="G60" s="172"/>
      <c r="H60" s="172"/>
      <c r="I60" s="172"/>
      <c r="J60" s="173">
        <f>J81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2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13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6.96" customHeight="1">
      <c r="A62" s="42"/>
      <c r="B62" s="63"/>
      <c r="C62" s="64"/>
      <c r="D62" s="64"/>
      <c r="E62" s="64"/>
      <c r="F62" s="64"/>
      <c r="G62" s="64"/>
      <c r="H62" s="64"/>
      <c r="I62" s="64"/>
      <c r="J62" s="64"/>
      <c r="K62" s="64"/>
      <c r="L62" s="13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6" s="2" customFormat="1" ht="6.96" customHeight="1">
      <c r="A66" s="42"/>
      <c r="B66" s="65"/>
      <c r="C66" s="66"/>
      <c r="D66" s="66"/>
      <c r="E66" s="66"/>
      <c r="F66" s="66"/>
      <c r="G66" s="66"/>
      <c r="H66" s="66"/>
      <c r="I66" s="66"/>
      <c r="J66" s="66"/>
      <c r="K66" s="66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24.96" customHeight="1">
      <c r="A67" s="42"/>
      <c r="B67" s="43"/>
      <c r="C67" s="26" t="s">
        <v>141</v>
      </c>
      <c r="D67" s="44"/>
      <c r="E67" s="44"/>
      <c r="F67" s="44"/>
      <c r="G67" s="44"/>
      <c r="H67" s="44"/>
      <c r="I67" s="44"/>
      <c r="J67" s="44"/>
      <c r="K67" s="4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6.96" customHeight="1">
      <c r="A68" s="42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12" customHeight="1">
      <c r="A69" s="42"/>
      <c r="B69" s="43"/>
      <c r="C69" s="35" t="s">
        <v>16</v>
      </c>
      <c r="D69" s="44"/>
      <c r="E69" s="44"/>
      <c r="F69" s="44"/>
      <c r="G69" s="44"/>
      <c r="H69" s="44"/>
      <c r="I69" s="44"/>
      <c r="J69" s="44"/>
      <c r="K69" s="4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16.5" customHeight="1">
      <c r="A70" s="42"/>
      <c r="B70" s="43"/>
      <c r="C70" s="44"/>
      <c r="D70" s="44"/>
      <c r="E70" s="164" t="str">
        <f>E7</f>
        <v>Revitalizace areálu Sokolovského zámku-Stavební úpravy SV a části SZ křídla - A - ITIKA (dotce)</v>
      </c>
      <c r="F70" s="35"/>
      <c r="G70" s="35"/>
      <c r="H70" s="35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2" customHeight="1">
      <c r="A71" s="42"/>
      <c r="B71" s="43"/>
      <c r="C71" s="35" t="s">
        <v>114</v>
      </c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6.5" customHeight="1">
      <c r="A72" s="42"/>
      <c r="B72" s="43"/>
      <c r="C72" s="44"/>
      <c r="D72" s="44"/>
      <c r="E72" s="73" t="str">
        <f>E9</f>
        <v>02-D.1.1-MOB - Mobiliář</v>
      </c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22</v>
      </c>
      <c r="D74" s="44"/>
      <c r="E74" s="44"/>
      <c r="F74" s="30" t="str">
        <f>F12</f>
        <v>Sokolov</v>
      </c>
      <c r="G74" s="44"/>
      <c r="H74" s="44"/>
      <c r="I74" s="35" t="s">
        <v>24</v>
      </c>
      <c r="J74" s="76" t="str">
        <f>IF(J12="","",J12)</f>
        <v>10. 6. 2024</v>
      </c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25.65" customHeight="1">
      <c r="A76" s="42"/>
      <c r="B76" s="43"/>
      <c r="C76" s="35" t="s">
        <v>30</v>
      </c>
      <c r="D76" s="44"/>
      <c r="E76" s="44"/>
      <c r="F76" s="30" t="str">
        <f>E15</f>
        <v>Muzeum Sokolov p.o.</v>
      </c>
      <c r="G76" s="44"/>
      <c r="H76" s="44"/>
      <c r="I76" s="35" t="s">
        <v>37</v>
      </c>
      <c r="J76" s="40" t="str">
        <f>E21</f>
        <v>JURICA a.s. - Ateliér Sokolov</v>
      </c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5.15" customHeight="1">
      <c r="A77" s="42"/>
      <c r="B77" s="43"/>
      <c r="C77" s="35" t="s">
        <v>35</v>
      </c>
      <c r="D77" s="44"/>
      <c r="E77" s="44"/>
      <c r="F77" s="30" t="str">
        <f>IF(E18="","",E18)</f>
        <v>Vyplň údaj</v>
      </c>
      <c r="G77" s="44"/>
      <c r="H77" s="44"/>
      <c r="I77" s="35" t="s">
        <v>40</v>
      </c>
      <c r="J77" s="40" t="str">
        <f>E24</f>
        <v>Eva Marková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0.32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11" customFormat="1" ht="29.28" customHeight="1">
      <c r="A79" s="181"/>
      <c r="B79" s="182"/>
      <c r="C79" s="183" t="s">
        <v>142</v>
      </c>
      <c r="D79" s="184" t="s">
        <v>63</v>
      </c>
      <c r="E79" s="184" t="s">
        <v>59</v>
      </c>
      <c r="F79" s="184" t="s">
        <v>60</v>
      </c>
      <c r="G79" s="184" t="s">
        <v>143</v>
      </c>
      <c r="H79" s="184" t="s">
        <v>144</v>
      </c>
      <c r="I79" s="184" t="s">
        <v>145</v>
      </c>
      <c r="J79" s="184" t="s">
        <v>118</v>
      </c>
      <c r="K79" s="185" t="s">
        <v>146</v>
      </c>
      <c r="L79" s="186"/>
      <c r="M79" s="96" t="s">
        <v>32</v>
      </c>
      <c r="N79" s="97" t="s">
        <v>48</v>
      </c>
      <c r="O79" s="97" t="s">
        <v>147</v>
      </c>
      <c r="P79" s="97" t="s">
        <v>148</v>
      </c>
      <c r="Q79" s="97" t="s">
        <v>149</v>
      </c>
      <c r="R79" s="97" t="s">
        <v>150</v>
      </c>
      <c r="S79" s="97" t="s">
        <v>151</v>
      </c>
      <c r="T79" s="98" t="s">
        <v>152</v>
      </c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</row>
    <row r="80" s="2" customFormat="1" ht="22.8" customHeight="1">
      <c r="A80" s="42"/>
      <c r="B80" s="43"/>
      <c r="C80" s="103" t="s">
        <v>153</v>
      </c>
      <c r="D80" s="44"/>
      <c r="E80" s="44"/>
      <c r="F80" s="44"/>
      <c r="G80" s="44"/>
      <c r="H80" s="44"/>
      <c r="I80" s="44"/>
      <c r="J80" s="187">
        <f>BK80</f>
        <v>0</v>
      </c>
      <c r="K80" s="44"/>
      <c r="L80" s="48"/>
      <c r="M80" s="99"/>
      <c r="N80" s="188"/>
      <c r="O80" s="100"/>
      <c r="P80" s="189">
        <f>P81</f>
        <v>0</v>
      </c>
      <c r="Q80" s="100"/>
      <c r="R80" s="189">
        <f>R81</f>
        <v>0</v>
      </c>
      <c r="S80" s="100"/>
      <c r="T80" s="190">
        <f>T81</f>
        <v>0</v>
      </c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T80" s="20" t="s">
        <v>77</v>
      </c>
      <c r="AU80" s="20" t="s">
        <v>119</v>
      </c>
      <c r="BK80" s="191">
        <f>BK81</f>
        <v>0</v>
      </c>
    </row>
    <row r="81" s="12" customFormat="1" ht="25.92" customHeight="1">
      <c r="A81" s="12"/>
      <c r="B81" s="192"/>
      <c r="C81" s="193"/>
      <c r="D81" s="194" t="s">
        <v>77</v>
      </c>
      <c r="E81" s="195" t="s">
        <v>1403</v>
      </c>
      <c r="F81" s="195" t="s">
        <v>90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SUM(P82:P101)</f>
        <v>0</v>
      </c>
      <c r="Q81" s="200"/>
      <c r="R81" s="201">
        <f>SUM(R82:R101)</f>
        <v>0</v>
      </c>
      <c r="S81" s="200"/>
      <c r="T81" s="202">
        <f>SUM(T82:T101)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3" t="s">
        <v>162</v>
      </c>
      <c r="AT81" s="204" t="s">
        <v>77</v>
      </c>
      <c r="AU81" s="204" t="s">
        <v>78</v>
      </c>
      <c r="AY81" s="203" t="s">
        <v>156</v>
      </c>
      <c r="BK81" s="205">
        <f>SUM(BK82:BK101)</f>
        <v>0</v>
      </c>
    </row>
    <row r="82" s="2" customFormat="1" ht="16.5" customHeight="1">
      <c r="A82" s="42"/>
      <c r="B82" s="43"/>
      <c r="C82" s="208" t="s">
        <v>86</v>
      </c>
      <c r="D82" s="208" t="s">
        <v>158</v>
      </c>
      <c r="E82" s="209" t="s">
        <v>1404</v>
      </c>
      <c r="F82" s="210" t="s">
        <v>1405</v>
      </c>
      <c r="G82" s="211" t="s">
        <v>561</v>
      </c>
      <c r="H82" s="212">
        <v>1</v>
      </c>
      <c r="I82" s="213"/>
      <c r="J82" s="214">
        <f>ROUND(I82*H82,2)</f>
        <v>0</v>
      </c>
      <c r="K82" s="210" t="s">
        <v>32</v>
      </c>
      <c r="L82" s="48"/>
      <c r="M82" s="215" t="s">
        <v>32</v>
      </c>
      <c r="N82" s="216" t="s">
        <v>49</v>
      </c>
      <c r="O82" s="88"/>
      <c r="P82" s="217">
        <f>O82*H82</f>
        <v>0</v>
      </c>
      <c r="Q82" s="217">
        <v>0</v>
      </c>
      <c r="R82" s="217">
        <f>Q82*H82</f>
        <v>0</v>
      </c>
      <c r="S82" s="217">
        <v>0</v>
      </c>
      <c r="T82" s="218">
        <f>S82*H82</f>
        <v>0</v>
      </c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R82" s="219" t="s">
        <v>1406</v>
      </c>
      <c r="AT82" s="219" t="s">
        <v>158</v>
      </c>
      <c r="AU82" s="219" t="s">
        <v>86</v>
      </c>
      <c r="AY82" s="20" t="s">
        <v>156</v>
      </c>
      <c r="BE82" s="220">
        <f>IF(N82="základní",J82,0)</f>
        <v>0</v>
      </c>
      <c r="BF82" s="220">
        <f>IF(N82="snížená",J82,0)</f>
        <v>0</v>
      </c>
      <c r="BG82" s="220">
        <f>IF(N82="zákl. přenesená",J82,0)</f>
        <v>0</v>
      </c>
      <c r="BH82" s="220">
        <f>IF(N82="sníž. přenesená",J82,0)</f>
        <v>0</v>
      </c>
      <c r="BI82" s="220">
        <f>IF(N82="nulová",J82,0)</f>
        <v>0</v>
      </c>
      <c r="BJ82" s="20" t="s">
        <v>86</v>
      </c>
      <c r="BK82" s="220">
        <f>ROUND(I82*H82,2)</f>
        <v>0</v>
      </c>
      <c r="BL82" s="20" t="s">
        <v>1406</v>
      </c>
      <c r="BM82" s="219" t="s">
        <v>1407</v>
      </c>
    </row>
    <row r="83" s="2" customFormat="1">
      <c r="A83" s="42"/>
      <c r="B83" s="43"/>
      <c r="C83" s="44"/>
      <c r="D83" s="221" t="s">
        <v>164</v>
      </c>
      <c r="E83" s="44"/>
      <c r="F83" s="222" t="s">
        <v>1405</v>
      </c>
      <c r="G83" s="44"/>
      <c r="H83" s="44"/>
      <c r="I83" s="223"/>
      <c r="J83" s="44"/>
      <c r="K83" s="44"/>
      <c r="L83" s="48"/>
      <c r="M83" s="224"/>
      <c r="N83" s="225"/>
      <c r="O83" s="88"/>
      <c r="P83" s="88"/>
      <c r="Q83" s="88"/>
      <c r="R83" s="88"/>
      <c r="S83" s="88"/>
      <c r="T83" s="89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T83" s="20" t="s">
        <v>164</v>
      </c>
      <c r="AU83" s="20" t="s">
        <v>86</v>
      </c>
    </row>
    <row r="84" s="2" customFormat="1" ht="16.5" customHeight="1">
      <c r="A84" s="42"/>
      <c r="B84" s="43"/>
      <c r="C84" s="269" t="s">
        <v>88</v>
      </c>
      <c r="D84" s="269" t="s">
        <v>517</v>
      </c>
      <c r="E84" s="270" t="s">
        <v>1408</v>
      </c>
      <c r="F84" s="271" t="s">
        <v>1409</v>
      </c>
      <c r="G84" s="272" t="s">
        <v>306</v>
      </c>
      <c r="H84" s="273">
        <v>1</v>
      </c>
      <c r="I84" s="274"/>
      <c r="J84" s="275">
        <f>ROUND(I84*H84,2)</f>
        <v>0</v>
      </c>
      <c r="K84" s="271" t="s">
        <v>32</v>
      </c>
      <c r="L84" s="276"/>
      <c r="M84" s="277" t="s">
        <v>32</v>
      </c>
      <c r="N84" s="278" t="s">
        <v>49</v>
      </c>
      <c r="O84" s="88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R84" s="219" t="s">
        <v>1406</v>
      </c>
      <c r="AT84" s="219" t="s">
        <v>517</v>
      </c>
      <c r="AU84" s="219" t="s">
        <v>86</v>
      </c>
      <c r="AY84" s="20" t="s">
        <v>156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20" t="s">
        <v>86</v>
      </c>
      <c r="BK84" s="220">
        <f>ROUND(I84*H84,2)</f>
        <v>0</v>
      </c>
      <c r="BL84" s="20" t="s">
        <v>1406</v>
      </c>
      <c r="BM84" s="219" t="s">
        <v>1410</v>
      </c>
    </row>
    <row r="85" s="2" customFormat="1">
      <c r="A85" s="42"/>
      <c r="B85" s="43"/>
      <c r="C85" s="44"/>
      <c r="D85" s="221" t="s">
        <v>164</v>
      </c>
      <c r="E85" s="44"/>
      <c r="F85" s="222" t="s">
        <v>1409</v>
      </c>
      <c r="G85" s="44"/>
      <c r="H85" s="44"/>
      <c r="I85" s="223"/>
      <c r="J85" s="44"/>
      <c r="K85" s="44"/>
      <c r="L85" s="48"/>
      <c r="M85" s="224"/>
      <c r="N85" s="225"/>
      <c r="O85" s="88"/>
      <c r="P85" s="88"/>
      <c r="Q85" s="88"/>
      <c r="R85" s="88"/>
      <c r="S85" s="88"/>
      <c r="T85" s="89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164</v>
      </c>
      <c r="AU85" s="20" t="s">
        <v>86</v>
      </c>
    </row>
    <row r="86" s="2" customFormat="1" ht="16.5" customHeight="1">
      <c r="A86" s="42"/>
      <c r="B86" s="43"/>
      <c r="C86" s="269" t="s">
        <v>173</v>
      </c>
      <c r="D86" s="269" t="s">
        <v>517</v>
      </c>
      <c r="E86" s="270" t="s">
        <v>1411</v>
      </c>
      <c r="F86" s="271" t="s">
        <v>1412</v>
      </c>
      <c r="G86" s="272" t="s">
        <v>306</v>
      </c>
      <c r="H86" s="273">
        <v>1</v>
      </c>
      <c r="I86" s="274"/>
      <c r="J86" s="275">
        <f>ROUND(I86*H86,2)</f>
        <v>0</v>
      </c>
      <c r="K86" s="271" t="s">
        <v>32</v>
      </c>
      <c r="L86" s="276"/>
      <c r="M86" s="277" t="s">
        <v>32</v>
      </c>
      <c r="N86" s="278" t="s">
        <v>49</v>
      </c>
      <c r="O86" s="88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R86" s="219" t="s">
        <v>1406</v>
      </c>
      <c r="AT86" s="219" t="s">
        <v>517</v>
      </c>
      <c r="AU86" s="219" t="s">
        <v>86</v>
      </c>
      <c r="AY86" s="20" t="s">
        <v>156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86</v>
      </c>
      <c r="BK86" s="220">
        <f>ROUND(I86*H86,2)</f>
        <v>0</v>
      </c>
      <c r="BL86" s="20" t="s">
        <v>1406</v>
      </c>
      <c r="BM86" s="219" t="s">
        <v>1413</v>
      </c>
    </row>
    <row r="87" s="2" customFormat="1">
      <c r="A87" s="42"/>
      <c r="B87" s="43"/>
      <c r="C87" s="44"/>
      <c r="D87" s="221" t="s">
        <v>164</v>
      </c>
      <c r="E87" s="44"/>
      <c r="F87" s="222" t="s">
        <v>1412</v>
      </c>
      <c r="G87" s="44"/>
      <c r="H87" s="44"/>
      <c r="I87" s="223"/>
      <c r="J87" s="44"/>
      <c r="K87" s="44"/>
      <c r="L87" s="48"/>
      <c r="M87" s="224"/>
      <c r="N87" s="225"/>
      <c r="O87" s="88"/>
      <c r="P87" s="88"/>
      <c r="Q87" s="88"/>
      <c r="R87" s="88"/>
      <c r="S87" s="88"/>
      <c r="T87" s="89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164</v>
      </c>
      <c r="AU87" s="20" t="s">
        <v>86</v>
      </c>
    </row>
    <row r="88" s="2" customFormat="1" ht="16.5" customHeight="1">
      <c r="A88" s="42"/>
      <c r="B88" s="43"/>
      <c r="C88" s="208" t="s">
        <v>162</v>
      </c>
      <c r="D88" s="208" t="s">
        <v>158</v>
      </c>
      <c r="E88" s="209" t="s">
        <v>1414</v>
      </c>
      <c r="F88" s="210" t="s">
        <v>1415</v>
      </c>
      <c r="G88" s="211" t="s">
        <v>561</v>
      </c>
      <c r="H88" s="212">
        <v>1</v>
      </c>
      <c r="I88" s="213"/>
      <c r="J88" s="214">
        <f>ROUND(I88*H88,2)</f>
        <v>0</v>
      </c>
      <c r="K88" s="210" t="s">
        <v>32</v>
      </c>
      <c r="L88" s="48"/>
      <c r="M88" s="215" t="s">
        <v>32</v>
      </c>
      <c r="N88" s="216" t="s">
        <v>49</v>
      </c>
      <c r="O88" s="88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19" t="s">
        <v>1406</v>
      </c>
      <c r="AT88" s="219" t="s">
        <v>158</v>
      </c>
      <c r="AU88" s="219" t="s">
        <v>86</v>
      </c>
      <c r="AY88" s="20" t="s">
        <v>156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1406</v>
      </c>
      <c r="BM88" s="219" t="s">
        <v>1416</v>
      </c>
    </row>
    <row r="89" s="2" customFormat="1">
      <c r="A89" s="42"/>
      <c r="B89" s="43"/>
      <c r="C89" s="44"/>
      <c r="D89" s="221" t="s">
        <v>164</v>
      </c>
      <c r="E89" s="44"/>
      <c r="F89" s="222" t="s">
        <v>1415</v>
      </c>
      <c r="G89" s="44"/>
      <c r="H89" s="44"/>
      <c r="I89" s="223"/>
      <c r="J89" s="44"/>
      <c r="K89" s="44"/>
      <c r="L89" s="48"/>
      <c r="M89" s="224"/>
      <c r="N89" s="225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164</v>
      </c>
      <c r="AU89" s="20" t="s">
        <v>86</v>
      </c>
    </row>
    <row r="90" s="2" customFormat="1" ht="16.5" customHeight="1">
      <c r="A90" s="42"/>
      <c r="B90" s="43"/>
      <c r="C90" s="269" t="s">
        <v>190</v>
      </c>
      <c r="D90" s="269" t="s">
        <v>517</v>
      </c>
      <c r="E90" s="270" t="s">
        <v>1417</v>
      </c>
      <c r="F90" s="271" t="s">
        <v>1418</v>
      </c>
      <c r="G90" s="272" t="s">
        <v>306</v>
      </c>
      <c r="H90" s="273">
        <v>1</v>
      </c>
      <c r="I90" s="274"/>
      <c r="J90" s="275">
        <f>ROUND(I90*H90,2)</f>
        <v>0</v>
      </c>
      <c r="K90" s="271" t="s">
        <v>32</v>
      </c>
      <c r="L90" s="276"/>
      <c r="M90" s="277" t="s">
        <v>32</v>
      </c>
      <c r="N90" s="278" t="s">
        <v>49</v>
      </c>
      <c r="O90" s="8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1406</v>
      </c>
      <c r="AT90" s="219" t="s">
        <v>517</v>
      </c>
      <c r="AU90" s="219" t="s">
        <v>86</v>
      </c>
      <c r="AY90" s="20" t="s">
        <v>156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1406</v>
      </c>
      <c r="BM90" s="219" t="s">
        <v>1419</v>
      </c>
    </row>
    <row r="91" s="2" customFormat="1">
      <c r="A91" s="42"/>
      <c r="B91" s="43"/>
      <c r="C91" s="44"/>
      <c r="D91" s="221" t="s">
        <v>164</v>
      </c>
      <c r="E91" s="44"/>
      <c r="F91" s="222" t="s">
        <v>1418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164</v>
      </c>
      <c r="AU91" s="20" t="s">
        <v>86</v>
      </c>
    </row>
    <row r="92" s="2" customFormat="1" ht="16.5" customHeight="1">
      <c r="A92" s="42"/>
      <c r="B92" s="43"/>
      <c r="C92" s="269" t="s">
        <v>196</v>
      </c>
      <c r="D92" s="269" t="s">
        <v>517</v>
      </c>
      <c r="E92" s="270" t="s">
        <v>1420</v>
      </c>
      <c r="F92" s="271" t="s">
        <v>1421</v>
      </c>
      <c r="G92" s="272" t="s">
        <v>306</v>
      </c>
      <c r="H92" s="273">
        <v>5</v>
      </c>
      <c r="I92" s="274"/>
      <c r="J92" s="275">
        <f>ROUND(I92*H92,2)</f>
        <v>0</v>
      </c>
      <c r="K92" s="271" t="s">
        <v>32</v>
      </c>
      <c r="L92" s="276"/>
      <c r="M92" s="277" t="s">
        <v>32</v>
      </c>
      <c r="N92" s="278" t="s">
        <v>49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1406</v>
      </c>
      <c r="AT92" s="219" t="s">
        <v>517</v>
      </c>
      <c r="AU92" s="219" t="s">
        <v>86</v>
      </c>
      <c r="AY92" s="20" t="s">
        <v>156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1406</v>
      </c>
      <c r="BM92" s="219" t="s">
        <v>1422</v>
      </c>
    </row>
    <row r="93" s="2" customFormat="1">
      <c r="A93" s="42"/>
      <c r="B93" s="43"/>
      <c r="C93" s="44"/>
      <c r="D93" s="221" t="s">
        <v>164</v>
      </c>
      <c r="E93" s="44"/>
      <c r="F93" s="222" t="s">
        <v>1421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164</v>
      </c>
      <c r="AU93" s="20" t="s">
        <v>86</v>
      </c>
    </row>
    <row r="94" s="2" customFormat="1" ht="16.5" customHeight="1">
      <c r="A94" s="42"/>
      <c r="B94" s="43"/>
      <c r="C94" s="269" t="s">
        <v>202</v>
      </c>
      <c r="D94" s="269" t="s">
        <v>517</v>
      </c>
      <c r="E94" s="270" t="s">
        <v>1423</v>
      </c>
      <c r="F94" s="271" t="s">
        <v>1424</v>
      </c>
      <c r="G94" s="272" t="s">
        <v>306</v>
      </c>
      <c r="H94" s="273">
        <v>5</v>
      </c>
      <c r="I94" s="274"/>
      <c r="J94" s="275">
        <f>ROUND(I94*H94,2)</f>
        <v>0</v>
      </c>
      <c r="K94" s="271" t="s">
        <v>32</v>
      </c>
      <c r="L94" s="276"/>
      <c r="M94" s="277" t="s">
        <v>32</v>
      </c>
      <c r="N94" s="278" t="s">
        <v>49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1406</v>
      </c>
      <c r="AT94" s="219" t="s">
        <v>517</v>
      </c>
      <c r="AU94" s="219" t="s">
        <v>86</v>
      </c>
      <c r="AY94" s="20" t="s">
        <v>156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1406</v>
      </c>
      <c r="BM94" s="219" t="s">
        <v>1425</v>
      </c>
    </row>
    <row r="95" s="2" customFormat="1">
      <c r="A95" s="42"/>
      <c r="B95" s="43"/>
      <c r="C95" s="44"/>
      <c r="D95" s="221" t="s">
        <v>164</v>
      </c>
      <c r="E95" s="44"/>
      <c r="F95" s="222" t="s">
        <v>1424</v>
      </c>
      <c r="G95" s="44"/>
      <c r="H95" s="44"/>
      <c r="I95" s="223"/>
      <c r="J95" s="44"/>
      <c r="K95" s="44"/>
      <c r="L95" s="48"/>
      <c r="M95" s="224"/>
      <c r="N95" s="22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164</v>
      </c>
      <c r="AU95" s="20" t="s">
        <v>86</v>
      </c>
    </row>
    <row r="96" s="2" customFormat="1" ht="16.5" customHeight="1">
      <c r="A96" s="42"/>
      <c r="B96" s="43"/>
      <c r="C96" s="269" t="s">
        <v>207</v>
      </c>
      <c r="D96" s="269" t="s">
        <v>517</v>
      </c>
      <c r="E96" s="270" t="s">
        <v>1426</v>
      </c>
      <c r="F96" s="271" t="s">
        <v>1427</v>
      </c>
      <c r="G96" s="272" t="s">
        <v>306</v>
      </c>
      <c r="H96" s="273">
        <v>7</v>
      </c>
      <c r="I96" s="274"/>
      <c r="J96" s="275">
        <f>ROUND(I96*H96,2)</f>
        <v>0</v>
      </c>
      <c r="K96" s="271" t="s">
        <v>32</v>
      </c>
      <c r="L96" s="276"/>
      <c r="M96" s="277" t="s">
        <v>32</v>
      </c>
      <c r="N96" s="278" t="s">
        <v>49</v>
      </c>
      <c r="O96" s="8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19" t="s">
        <v>1406</v>
      </c>
      <c r="AT96" s="219" t="s">
        <v>517</v>
      </c>
      <c r="AU96" s="219" t="s">
        <v>86</v>
      </c>
      <c r="AY96" s="20" t="s">
        <v>156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1406</v>
      </c>
      <c r="BM96" s="219" t="s">
        <v>1428</v>
      </c>
    </row>
    <row r="97" s="2" customFormat="1">
      <c r="A97" s="42"/>
      <c r="B97" s="43"/>
      <c r="C97" s="44"/>
      <c r="D97" s="221" t="s">
        <v>164</v>
      </c>
      <c r="E97" s="44"/>
      <c r="F97" s="222" t="s">
        <v>1427</v>
      </c>
      <c r="G97" s="44"/>
      <c r="H97" s="44"/>
      <c r="I97" s="223"/>
      <c r="J97" s="44"/>
      <c r="K97" s="44"/>
      <c r="L97" s="48"/>
      <c r="M97" s="224"/>
      <c r="N97" s="22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164</v>
      </c>
      <c r="AU97" s="20" t="s">
        <v>86</v>
      </c>
    </row>
    <row r="98" s="2" customFormat="1" ht="16.5" customHeight="1">
      <c r="A98" s="42"/>
      <c r="B98" s="43"/>
      <c r="C98" s="269" t="s">
        <v>213</v>
      </c>
      <c r="D98" s="269" t="s">
        <v>517</v>
      </c>
      <c r="E98" s="270" t="s">
        <v>1429</v>
      </c>
      <c r="F98" s="271" t="s">
        <v>1430</v>
      </c>
      <c r="G98" s="272" t="s">
        <v>306</v>
      </c>
      <c r="H98" s="273">
        <v>2</v>
      </c>
      <c r="I98" s="274"/>
      <c r="J98" s="275">
        <f>ROUND(I98*H98,2)</f>
        <v>0</v>
      </c>
      <c r="K98" s="271" t="s">
        <v>32</v>
      </c>
      <c r="L98" s="276"/>
      <c r="M98" s="277" t="s">
        <v>32</v>
      </c>
      <c r="N98" s="278" t="s">
        <v>49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1406</v>
      </c>
      <c r="AT98" s="219" t="s">
        <v>517</v>
      </c>
      <c r="AU98" s="219" t="s">
        <v>86</v>
      </c>
      <c r="AY98" s="20" t="s">
        <v>156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86</v>
      </c>
      <c r="BK98" s="220">
        <f>ROUND(I98*H98,2)</f>
        <v>0</v>
      </c>
      <c r="BL98" s="20" t="s">
        <v>1406</v>
      </c>
      <c r="BM98" s="219" t="s">
        <v>1431</v>
      </c>
    </row>
    <row r="99" s="2" customFormat="1">
      <c r="A99" s="42"/>
      <c r="B99" s="43"/>
      <c r="C99" s="44"/>
      <c r="D99" s="221" t="s">
        <v>164</v>
      </c>
      <c r="E99" s="44"/>
      <c r="F99" s="222" t="s">
        <v>1430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164</v>
      </c>
      <c r="AU99" s="20" t="s">
        <v>86</v>
      </c>
    </row>
    <row r="100" s="2" customFormat="1" ht="16.5" customHeight="1">
      <c r="A100" s="42"/>
      <c r="B100" s="43"/>
      <c r="C100" s="269" t="s">
        <v>218</v>
      </c>
      <c r="D100" s="269" t="s">
        <v>517</v>
      </c>
      <c r="E100" s="270" t="s">
        <v>1432</v>
      </c>
      <c r="F100" s="271" t="s">
        <v>1433</v>
      </c>
      <c r="G100" s="272" t="s">
        <v>306</v>
      </c>
      <c r="H100" s="273">
        <v>15</v>
      </c>
      <c r="I100" s="274"/>
      <c r="J100" s="275">
        <f>ROUND(I100*H100,2)</f>
        <v>0</v>
      </c>
      <c r="K100" s="271" t="s">
        <v>32</v>
      </c>
      <c r="L100" s="276"/>
      <c r="M100" s="277" t="s">
        <v>32</v>
      </c>
      <c r="N100" s="278" t="s">
        <v>49</v>
      </c>
      <c r="O100" s="88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19" t="s">
        <v>1406</v>
      </c>
      <c r="AT100" s="219" t="s">
        <v>517</v>
      </c>
      <c r="AU100" s="219" t="s">
        <v>86</v>
      </c>
      <c r="AY100" s="20" t="s">
        <v>156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1406</v>
      </c>
      <c r="BM100" s="219" t="s">
        <v>1434</v>
      </c>
    </row>
    <row r="101" s="2" customFormat="1">
      <c r="A101" s="42"/>
      <c r="B101" s="43"/>
      <c r="C101" s="44"/>
      <c r="D101" s="221" t="s">
        <v>164</v>
      </c>
      <c r="E101" s="44"/>
      <c r="F101" s="222" t="s">
        <v>1433</v>
      </c>
      <c r="G101" s="44"/>
      <c r="H101" s="44"/>
      <c r="I101" s="223"/>
      <c r="J101" s="44"/>
      <c r="K101" s="44"/>
      <c r="L101" s="48"/>
      <c r="M101" s="283"/>
      <c r="N101" s="284"/>
      <c r="O101" s="285"/>
      <c r="P101" s="285"/>
      <c r="Q101" s="285"/>
      <c r="R101" s="285"/>
      <c r="S101" s="285"/>
      <c r="T101" s="286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164</v>
      </c>
      <c r="AU101" s="20" t="s">
        <v>86</v>
      </c>
    </row>
    <row r="102" s="2" customFormat="1" ht="6.96" customHeight="1">
      <c r="A102" s="42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48"/>
      <c r="M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</row>
  </sheetData>
  <sheetProtection sheet="1" autoFilter="0" formatColumns="0" formatRows="0" objects="1" scenarios="1" spinCount="100000" saltValue="+ZhALc4NSXYzD+EkAp/9NQzCwKbS9fza2B/duv09Pvy4dc0+XNvYvMmXbKbPtcKVKxG5GqqoaA7Lcbbn2EAuug==" hashValue="/bI7GdxlyjOP5GonURfdDvertmBTpT/nRoE9fL27+6GMAoAUMQekOlwR3fzHOUBLW8fEM548saeAbegWhc8Sag==" algorithmName="SHA-512" password="CC35"/>
  <autoFilter ref="C79:K10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- A - ITIKA (dotce)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1435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ROUND(J81,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ROUND((SUM(BE81:BE187)),  2)</f>
        <v>0</v>
      </c>
      <c r="G33" s="42"/>
      <c r="H33" s="42"/>
      <c r="I33" s="152">
        <v>0.20999999999999999</v>
      </c>
      <c r="J33" s="151">
        <f>ROUND(((SUM(BE81:BE187))*I33),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ROUND((SUM(BF81:BF187)),  2)</f>
        <v>0</v>
      </c>
      <c r="G34" s="42"/>
      <c r="H34" s="42"/>
      <c r="I34" s="152">
        <v>0.14999999999999999</v>
      </c>
      <c r="J34" s="151">
        <f>ROUND(((SUM(BF81:BF187))*I34),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ROUND((SUM(BG81:BG187)),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ROUND((SUM(BH81:BH187)),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ROUND((SUM(BI81:BI187)),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- A - ITIKA (dotce)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02-D.1.4.1-EL - Elektroinstalace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J81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130</v>
      </c>
      <c r="E60" s="172"/>
      <c r="F60" s="172"/>
      <c r="G60" s="172"/>
      <c r="H60" s="172"/>
      <c r="I60" s="172"/>
      <c r="J60" s="173">
        <f>J82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1436</v>
      </c>
      <c r="E61" s="178"/>
      <c r="F61" s="178"/>
      <c r="G61" s="178"/>
      <c r="H61" s="178"/>
      <c r="I61" s="178"/>
      <c r="J61" s="179">
        <f>J83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3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6.96" customHeight="1">
      <c r="A63" s="42"/>
      <c r="B63" s="63"/>
      <c r="C63" s="64"/>
      <c r="D63" s="64"/>
      <c r="E63" s="64"/>
      <c r="F63" s="64"/>
      <c r="G63" s="64"/>
      <c r="H63" s="64"/>
      <c r="I63" s="64"/>
      <c r="J63" s="64"/>
      <c r="K63" s="64"/>
      <c r="L63" s="13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</row>
    <row r="67" s="2" customFormat="1" ht="6.96" customHeight="1">
      <c r="A67" s="42"/>
      <c r="B67" s="65"/>
      <c r="C67" s="66"/>
      <c r="D67" s="66"/>
      <c r="E67" s="66"/>
      <c r="F67" s="66"/>
      <c r="G67" s="66"/>
      <c r="H67" s="66"/>
      <c r="I67" s="66"/>
      <c r="J67" s="66"/>
      <c r="K67" s="66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24.96" customHeight="1">
      <c r="A68" s="42"/>
      <c r="B68" s="43"/>
      <c r="C68" s="26" t="s">
        <v>141</v>
      </c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6.96" customHeight="1">
      <c r="A69" s="42"/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12" customHeight="1">
      <c r="A70" s="42"/>
      <c r="B70" s="43"/>
      <c r="C70" s="35" t="s">
        <v>16</v>
      </c>
      <c r="D70" s="44"/>
      <c r="E70" s="44"/>
      <c r="F70" s="44"/>
      <c r="G70" s="44"/>
      <c r="H70" s="44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6.5" customHeight="1">
      <c r="A71" s="42"/>
      <c r="B71" s="43"/>
      <c r="C71" s="44"/>
      <c r="D71" s="44"/>
      <c r="E71" s="164" t="str">
        <f>E7</f>
        <v>Revitalizace areálu Sokolovského zámku-Stavební úpravy SV a části SZ křídla - A - ITIKA (dotce)</v>
      </c>
      <c r="F71" s="35"/>
      <c r="G71" s="35"/>
      <c r="H71" s="35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2" customHeight="1">
      <c r="A72" s="42"/>
      <c r="B72" s="43"/>
      <c r="C72" s="35" t="s">
        <v>114</v>
      </c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6.5" customHeight="1">
      <c r="A73" s="42"/>
      <c r="B73" s="43"/>
      <c r="C73" s="44"/>
      <c r="D73" s="44"/>
      <c r="E73" s="73" t="str">
        <f>E9</f>
        <v>02-D.1.4.1-EL - Elektroinstalace</v>
      </c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6.96" customHeight="1">
      <c r="A74" s="42"/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2" customHeight="1">
      <c r="A75" s="42"/>
      <c r="B75" s="43"/>
      <c r="C75" s="35" t="s">
        <v>22</v>
      </c>
      <c r="D75" s="44"/>
      <c r="E75" s="44"/>
      <c r="F75" s="30" t="str">
        <f>F12</f>
        <v>Sokolov</v>
      </c>
      <c r="G75" s="44"/>
      <c r="H75" s="44"/>
      <c r="I75" s="35" t="s">
        <v>24</v>
      </c>
      <c r="J75" s="76" t="str">
        <f>IF(J12="","",J12)</f>
        <v>10. 6. 2024</v>
      </c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6.96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25.65" customHeight="1">
      <c r="A77" s="42"/>
      <c r="B77" s="43"/>
      <c r="C77" s="35" t="s">
        <v>30</v>
      </c>
      <c r="D77" s="44"/>
      <c r="E77" s="44"/>
      <c r="F77" s="30" t="str">
        <f>E15</f>
        <v>Muzeum Sokolov p.o.</v>
      </c>
      <c r="G77" s="44"/>
      <c r="H77" s="44"/>
      <c r="I77" s="35" t="s">
        <v>37</v>
      </c>
      <c r="J77" s="40" t="str">
        <f>E21</f>
        <v>JURICA a.s. - Ateliér Sokolov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5.15" customHeight="1">
      <c r="A78" s="42"/>
      <c r="B78" s="43"/>
      <c r="C78" s="35" t="s">
        <v>35</v>
      </c>
      <c r="D78" s="44"/>
      <c r="E78" s="44"/>
      <c r="F78" s="30" t="str">
        <f>IF(E18="","",E18)</f>
        <v>Vyplň údaj</v>
      </c>
      <c r="G78" s="44"/>
      <c r="H78" s="44"/>
      <c r="I78" s="35" t="s">
        <v>40</v>
      </c>
      <c r="J78" s="40" t="str">
        <f>E24</f>
        <v>Eva Marková</v>
      </c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0.32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11" customFormat="1" ht="29.28" customHeight="1">
      <c r="A80" s="181"/>
      <c r="B80" s="182"/>
      <c r="C80" s="183" t="s">
        <v>142</v>
      </c>
      <c r="D80" s="184" t="s">
        <v>63</v>
      </c>
      <c r="E80" s="184" t="s">
        <v>59</v>
      </c>
      <c r="F80" s="184" t="s">
        <v>60</v>
      </c>
      <c r="G80" s="184" t="s">
        <v>143</v>
      </c>
      <c r="H80" s="184" t="s">
        <v>144</v>
      </c>
      <c r="I80" s="184" t="s">
        <v>145</v>
      </c>
      <c r="J80" s="184" t="s">
        <v>118</v>
      </c>
      <c r="K80" s="185" t="s">
        <v>146</v>
      </c>
      <c r="L80" s="186"/>
      <c r="M80" s="96" t="s">
        <v>32</v>
      </c>
      <c r="N80" s="97" t="s">
        <v>48</v>
      </c>
      <c r="O80" s="97" t="s">
        <v>147</v>
      </c>
      <c r="P80" s="97" t="s">
        <v>148</v>
      </c>
      <c r="Q80" s="97" t="s">
        <v>149</v>
      </c>
      <c r="R80" s="97" t="s">
        <v>150</v>
      </c>
      <c r="S80" s="97" t="s">
        <v>151</v>
      </c>
      <c r="T80" s="98" t="s">
        <v>152</v>
      </c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</row>
    <row r="81" s="2" customFormat="1" ht="22.8" customHeight="1">
      <c r="A81" s="42"/>
      <c r="B81" s="43"/>
      <c r="C81" s="103" t="s">
        <v>153</v>
      </c>
      <c r="D81" s="44"/>
      <c r="E81" s="44"/>
      <c r="F81" s="44"/>
      <c r="G81" s="44"/>
      <c r="H81" s="44"/>
      <c r="I81" s="44"/>
      <c r="J81" s="187">
        <f>BK81</f>
        <v>0</v>
      </c>
      <c r="K81" s="44"/>
      <c r="L81" s="48"/>
      <c r="M81" s="99"/>
      <c r="N81" s="188"/>
      <c r="O81" s="100"/>
      <c r="P81" s="189">
        <f>P82</f>
        <v>0</v>
      </c>
      <c r="Q81" s="100"/>
      <c r="R81" s="189">
        <f>R82</f>
        <v>0.19310250000000001</v>
      </c>
      <c r="S81" s="100"/>
      <c r="T81" s="190">
        <f>T82</f>
        <v>0</v>
      </c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T81" s="20" t="s">
        <v>77</v>
      </c>
      <c r="AU81" s="20" t="s">
        <v>119</v>
      </c>
      <c r="BK81" s="191">
        <f>BK82</f>
        <v>0</v>
      </c>
    </row>
    <row r="82" s="12" customFormat="1" ht="25.92" customHeight="1">
      <c r="A82" s="12"/>
      <c r="B82" s="192"/>
      <c r="C82" s="193"/>
      <c r="D82" s="194" t="s">
        <v>77</v>
      </c>
      <c r="E82" s="195" t="s">
        <v>802</v>
      </c>
      <c r="F82" s="195" t="s">
        <v>803</v>
      </c>
      <c r="G82" s="193"/>
      <c r="H82" s="193"/>
      <c r="I82" s="196"/>
      <c r="J82" s="197">
        <f>BK82</f>
        <v>0</v>
      </c>
      <c r="K82" s="193"/>
      <c r="L82" s="198"/>
      <c r="M82" s="199"/>
      <c r="N82" s="200"/>
      <c r="O82" s="200"/>
      <c r="P82" s="201">
        <f>P83</f>
        <v>0</v>
      </c>
      <c r="Q82" s="200"/>
      <c r="R82" s="201">
        <f>R83</f>
        <v>0.19310250000000001</v>
      </c>
      <c r="S82" s="200"/>
      <c r="T82" s="20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3" t="s">
        <v>88</v>
      </c>
      <c r="AT82" s="204" t="s">
        <v>77</v>
      </c>
      <c r="AU82" s="204" t="s">
        <v>78</v>
      </c>
      <c r="AY82" s="203" t="s">
        <v>156</v>
      </c>
      <c r="BK82" s="205">
        <f>BK83</f>
        <v>0</v>
      </c>
    </row>
    <row r="83" s="12" customFormat="1" ht="22.8" customHeight="1">
      <c r="A83" s="12"/>
      <c r="B83" s="192"/>
      <c r="C83" s="193"/>
      <c r="D83" s="194" t="s">
        <v>77</v>
      </c>
      <c r="E83" s="206" t="s">
        <v>1437</v>
      </c>
      <c r="F83" s="206" t="s">
        <v>1438</v>
      </c>
      <c r="G83" s="193"/>
      <c r="H83" s="193"/>
      <c r="I83" s="196"/>
      <c r="J83" s="207">
        <f>BK83</f>
        <v>0</v>
      </c>
      <c r="K83" s="193"/>
      <c r="L83" s="198"/>
      <c r="M83" s="199"/>
      <c r="N83" s="200"/>
      <c r="O83" s="200"/>
      <c r="P83" s="201">
        <f>SUM(P84:P187)</f>
        <v>0</v>
      </c>
      <c r="Q83" s="200"/>
      <c r="R83" s="201">
        <f>SUM(R84:R187)</f>
        <v>0.19310250000000001</v>
      </c>
      <c r="S83" s="200"/>
      <c r="T83" s="202">
        <f>SUM(T84:T187)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88</v>
      </c>
      <c r="AT83" s="204" t="s">
        <v>77</v>
      </c>
      <c r="AU83" s="204" t="s">
        <v>86</v>
      </c>
      <c r="AY83" s="203" t="s">
        <v>156</v>
      </c>
      <c r="BK83" s="205">
        <f>SUM(BK84:BK187)</f>
        <v>0</v>
      </c>
    </row>
    <row r="84" s="2" customFormat="1" ht="16.5" customHeight="1">
      <c r="A84" s="42"/>
      <c r="B84" s="43"/>
      <c r="C84" s="208" t="s">
        <v>86</v>
      </c>
      <c r="D84" s="208" t="s">
        <v>158</v>
      </c>
      <c r="E84" s="209" t="s">
        <v>1439</v>
      </c>
      <c r="F84" s="210" t="s">
        <v>1440</v>
      </c>
      <c r="G84" s="211" t="s">
        <v>242</v>
      </c>
      <c r="H84" s="212">
        <v>40</v>
      </c>
      <c r="I84" s="213"/>
      <c r="J84" s="214">
        <f>ROUND(I84*H84,2)</f>
        <v>0</v>
      </c>
      <c r="K84" s="210" t="s">
        <v>32</v>
      </c>
      <c r="L84" s="48"/>
      <c r="M84" s="215" t="s">
        <v>32</v>
      </c>
      <c r="N84" s="216" t="s">
        <v>49</v>
      </c>
      <c r="O84" s="88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R84" s="219" t="s">
        <v>274</v>
      </c>
      <c r="AT84" s="219" t="s">
        <v>158</v>
      </c>
      <c r="AU84" s="219" t="s">
        <v>88</v>
      </c>
      <c r="AY84" s="20" t="s">
        <v>156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20" t="s">
        <v>86</v>
      </c>
      <c r="BK84" s="220">
        <f>ROUND(I84*H84,2)</f>
        <v>0</v>
      </c>
      <c r="BL84" s="20" t="s">
        <v>274</v>
      </c>
      <c r="BM84" s="219" t="s">
        <v>1441</v>
      </c>
    </row>
    <row r="85" s="2" customFormat="1">
      <c r="A85" s="42"/>
      <c r="B85" s="43"/>
      <c r="C85" s="44"/>
      <c r="D85" s="221" t="s">
        <v>164</v>
      </c>
      <c r="E85" s="44"/>
      <c r="F85" s="222" t="s">
        <v>1442</v>
      </c>
      <c r="G85" s="44"/>
      <c r="H85" s="44"/>
      <c r="I85" s="223"/>
      <c r="J85" s="44"/>
      <c r="K85" s="44"/>
      <c r="L85" s="48"/>
      <c r="M85" s="224"/>
      <c r="N85" s="225"/>
      <c r="O85" s="88"/>
      <c r="P85" s="88"/>
      <c r="Q85" s="88"/>
      <c r="R85" s="88"/>
      <c r="S85" s="88"/>
      <c r="T85" s="89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164</v>
      </c>
      <c r="AU85" s="20" t="s">
        <v>88</v>
      </c>
    </row>
    <row r="86" s="14" customFormat="1">
      <c r="A86" s="14"/>
      <c r="B86" s="236"/>
      <c r="C86" s="237"/>
      <c r="D86" s="221" t="s">
        <v>166</v>
      </c>
      <c r="E86" s="238" t="s">
        <v>32</v>
      </c>
      <c r="F86" s="239" t="s">
        <v>1443</v>
      </c>
      <c r="G86" s="237"/>
      <c r="H86" s="240">
        <v>40</v>
      </c>
      <c r="I86" s="241"/>
      <c r="J86" s="237"/>
      <c r="K86" s="237"/>
      <c r="L86" s="242"/>
      <c r="M86" s="243"/>
      <c r="N86" s="244"/>
      <c r="O86" s="244"/>
      <c r="P86" s="244"/>
      <c r="Q86" s="244"/>
      <c r="R86" s="244"/>
      <c r="S86" s="244"/>
      <c r="T86" s="245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6" t="s">
        <v>166</v>
      </c>
      <c r="AU86" s="246" t="s">
        <v>88</v>
      </c>
      <c r="AV86" s="14" t="s">
        <v>88</v>
      </c>
      <c r="AW86" s="14" t="s">
        <v>39</v>
      </c>
      <c r="AX86" s="14" t="s">
        <v>86</v>
      </c>
      <c r="AY86" s="246" t="s">
        <v>156</v>
      </c>
    </row>
    <row r="87" s="2" customFormat="1" ht="16.5" customHeight="1">
      <c r="A87" s="42"/>
      <c r="B87" s="43"/>
      <c r="C87" s="269" t="s">
        <v>88</v>
      </c>
      <c r="D87" s="269" t="s">
        <v>517</v>
      </c>
      <c r="E87" s="270" t="s">
        <v>1444</v>
      </c>
      <c r="F87" s="271" t="s">
        <v>1445</v>
      </c>
      <c r="G87" s="272" t="s">
        <v>242</v>
      </c>
      <c r="H87" s="273">
        <v>21</v>
      </c>
      <c r="I87" s="274"/>
      <c r="J87" s="275">
        <f>ROUND(I87*H87,2)</f>
        <v>0</v>
      </c>
      <c r="K87" s="271" t="s">
        <v>32</v>
      </c>
      <c r="L87" s="276"/>
      <c r="M87" s="277" t="s">
        <v>32</v>
      </c>
      <c r="N87" s="278" t="s">
        <v>49</v>
      </c>
      <c r="O87" s="88"/>
      <c r="P87" s="217">
        <f>O87*H87</f>
        <v>0</v>
      </c>
      <c r="Q87" s="217">
        <v>4.0000000000000003E-05</v>
      </c>
      <c r="R87" s="217">
        <f>Q87*H87</f>
        <v>0.00084000000000000003</v>
      </c>
      <c r="S87" s="217">
        <v>0</v>
      </c>
      <c r="T87" s="218">
        <f>S87*H87</f>
        <v>0</v>
      </c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R87" s="219" t="s">
        <v>394</v>
      </c>
      <c r="AT87" s="219" t="s">
        <v>517</v>
      </c>
      <c r="AU87" s="219" t="s">
        <v>88</v>
      </c>
      <c r="AY87" s="20" t="s">
        <v>156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86</v>
      </c>
      <c r="BK87" s="220">
        <f>ROUND(I87*H87,2)</f>
        <v>0</v>
      </c>
      <c r="BL87" s="20" t="s">
        <v>274</v>
      </c>
      <c r="BM87" s="219" t="s">
        <v>1446</v>
      </c>
    </row>
    <row r="88" s="2" customFormat="1">
      <c r="A88" s="42"/>
      <c r="B88" s="43"/>
      <c r="C88" s="44"/>
      <c r="D88" s="221" t="s">
        <v>164</v>
      </c>
      <c r="E88" s="44"/>
      <c r="F88" s="222" t="s">
        <v>1445</v>
      </c>
      <c r="G88" s="44"/>
      <c r="H88" s="44"/>
      <c r="I88" s="223"/>
      <c r="J88" s="44"/>
      <c r="K88" s="44"/>
      <c r="L88" s="48"/>
      <c r="M88" s="224"/>
      <c r="N88" s="225"/>
      <c r="O88" s="88"/>
      <c r="P88" s="88"/>
      <c r="Q88" s="88"/>
      <c r="R88" s="88"/>
      <c r="S88" s="88"/>
      <c r="T88" s="89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T88" s="20" t="s">
        <v>164</v>
      </c>
      <c r="AU88" s="20" t="s">
        <v>88</v>
      </c>
    </row>
    <row r="89" s="14" customFormat="1">
      <c r="A89" s="14"/>
      <c r="B89" s="236"/>
      <c r="C89" s="237"/>
      <c r="D89" s="221" t="s">
        <v>166</v>
      </c>
      <c r="E89" s="238" t="s">
        <v>32</v>
      </c>
      <c r="F89" s="239" t="s">
        <v>1447</v>
      </c>
      <c r="G89" s="237"/>
      <c r="H89" s="240">
        <v>21</v>
      </c>
      <c r="I89" s="241"/>
      <c r="J89" s="237"/>
      <c r="K89" s="237"/>
      <c r="L89" s="242"/>
      <c r="M89" s="243"/>
      <c r="N89" s="244"/>
      <c r="O89" s="244"/>
      <c r="P89" s="244"/>
      <c r="Q89" s="244"/>
      <c r="R89" s="244"/>
      <c r="S89" s="244"/>
      <c r="T89" s="24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6" t="s">
        <v>166</v>
      </c>
      <c r="AU89" s="246" t="s">
        <v>88</v>
      </c>
      <c r="AV89" s="14" t="s">
        <v>88</v>
      </c>
      <c r="AW89" s="14" t="s">
        <v>39</v>
      </c>
      <c r="AX89" s="14" t="s">
        <v>86</v>
      </c>
      <c r="AY89" s="246" t="s">
        <v>156</v>
      </c>
    </row>
    <row r="90" s="2" customFormat="1" ht="16.5" customHeight="1">
      <c r="A90" s="42"/>
      <c r="B90" s="43"/>
      <c r="C90" s="269" t="s">
        <v>173</v>
      </c>
      <c r="D90" s="269" t="s">
        <v>517</v>
      </c>
      <c r="E90" s="270" t="s">
        <v>1448</v>
      </c>
      <c r="F90" s="271" t="s">
        <v>1449</v>
      </c>
      <c r="G90" s="272" t="s">
        <v>242</v>
      </c>
      <c r="H90" s="273">
        <v>21</v>
      </c>
      <c r="I90" s="274"/>
      <c r="J90" s="275">
        <f>ROUND(I90*H90,2)</f>
        <v>0</v>
      </c>
      <c r="K90" s="271" t="s">
        <v>32</v>
      </c>
      <c r="L90" s="276"/>
      <c r="M90" s="277" t="s">
        <v>32</v>
      </c>
      <c r="N90" s="278" t="s">
        <v>49</v>
      </c>
      <c r="O90" s="88"/>
      <c r="P90" s="217">
        <f>O90*H90</f>
        <v>0</v>
      </c>
      <c r="Q90" s="217">
        <v>6.9999999999999994E-05</v>
      </c>
      <c r="R90" s="217">
        <f>Q90*H90</f>
        <v>0.00147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394</v>
      </c>
      <c r="AT90" s="219" t="s">
        <v>517</v>
      </c>
      <c r="AU90" s="219" t="s">
        <v>88</v>
      </c>
      <c r="AY90" s="20" t="s">
        <v>156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274</v>
      </c>
      <c r="BM90" s="219" t="s">
        <v>1450</v>
      </c>
    </row>
    <row r="91" s="2" customFormat="1">
      <c r="A91" s="42"/>
      <c r="B91" s="43"/>
      <c r="C91" s="44"/>
      <c r="D91" s="221" t="s">
        <v>164</v>
      </c>
      <c r="E91" s="44"/>
      <c r="F91" s="222" t="s">
        <v>1449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164</v>
      </c>
      <c r="AU91" s="20" t="s">
        <v>88</v>
      </c>
    </row>
    <row r="92" s="14" customFormat="1">
      <c r="A92" s="14"/>
      <c r="B92" s="236"/>
      <c r="C92" s="237"/>
      <c r="D92" s="221" t="s">
        <v>166</v>
      </c>
      <c r="E92" s="238" t="s">
        <v>32</v>
      </c>
      <c r="F92" s="239" t="s">
        <v>1447</v>
      </c>
      <c r="G92" s="237"/>
      <c r="H92" s="240">
        <v>21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166</v>
      </c>
      <c r="AU92" s="246" t="s">
        <v>88</v>
      </c>
      <c r="AV92" s="14" t="s">
        <v>88</v>
      </c>
      <c r="AW92" s="14" t="s">
        <v>39</v>
      </c>
      <c r="AX92" s="14" t="s">
        <v>86</v>
      </c>
      <c r="AY92" s="246" t="s">
        <v>156</v>
      </c>
    </row>
    <row r="93" s="2" customFormat="1" ht="16.5" customHeight="1">
      <c r="A93" s="42"/>
      <c r="B93" s="43"/>
      <c r="C93" s="208" t="s">
        <v>162</v>
      </c>
      <c r="D93" s="208" t="s">
        <v>158</v>
      </c>
      <c r="E93" s="209" t="s">
        <v>1451</v>
      </c>
      <c r="F93" s="210" t="s">
        <v>1452</v>
      </c>
      <c r="G93" s="211" t="s">
        <v>242</v>
      </c>
      <c r="H93" s="212">
        <v>20</v>
      </c>
      <c r="I93" s="213"/>
      <c r="J93" s="214">
        <f>ROUND(I93*H93,2)</f>
        <v>0</v>
      </c>
      <c r="K93" s="210" t="s">
        <v>32</v>
      </c>
      <c r="L93" s="48"/>
      <c r="M93" s="215" t="s">
        <v>32</v>
      </c>
      <c r="N93" s="216" t="s">
        <v>49</v>
      </c>
      <c r="O93" s="88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R93" s="219" t="s">
        <v>274</v>
      </c>
      <c r="AT93" s="219" t="s">
        <v>158</v>
      </c>
      <c r="AU93" s="219" t="s">
        <v>88</v>
      </c>
      <c r="AY93" s="20" t="s">
        <v>156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86</v>
      </c>
      <c r="BK93" s="220">
        <f>ROUND(I93*H93,2)</f>
        <v>0</v>
      </c>
      <c r="BL93" s="20" t="s">
        <v>274</v>
      </c>
      <c r="BM93" s="219" t="s">
        <v>1453</v>
      </c>
    </row>
    <row r="94" s="2" customFormat="1">
      <c r="A94" s="42"/>
      <c r="B94" s="43"/>
      <c r="C94" s="44"/>
      <c r="D94" s="221" t="s">
        <v>164</v>
      </c>
      <c r="E94" s="44"/>
      <c r="F94" s="222" t="s">
        <v>1454</v>
      </c>
      <c r="G94" s="44"/>
      <c r="H94" s="44"/>
      <c r="I94" s="223"/>
      <c r="J94" s="44"/>
      <c r="K94" s="44"/>
      <c r="L94" s="48"/>
      <c r="M94" s="224"/>
      <c r="N94" s="225"/>
      <c r="O94" s="88"/>
      <c r="P94" s="88"/>
      <c r="Q94" s="88"/>
      <c r="R94" s="88"/>
      <c r="S94" s="88"/>
      <c r="T94" s="89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T94" s="20" t="s">
        <v>164</v>
      </c>
      <c r="AU94" s="20" t="s">
        <v>88</v>
      </c>
    </row>
    <row r="95" s="2" customFormat="1" ht="16.5" customHeight="1">
      <c r="A95" s="42"/>
      <c r="B95" s="43"/>
      <c r="C95" s="269" t="s">
        <v>190</v>
      </c>
      <c r="D95" s="269" t="s">
        <v>517</v>
      </c>
      <c r="E95" s="270" t="s">
        <v>1455</v>
      </c>
      <c r="F95" s="271" t="s">
        <v>1456</v>
      </c>
      <c r="G95" s="272" t="s">
        <v>242</v>
      </c>
      <c r="H95" s="273">
        <v>21</v>
      </c>
      <c r="I95" s="274"/>
      <c r="J95" s="275">
        <f>ROUND(I95*H95,2)</f>
        <v>0</v>
      </c>
      <c r="K95" s="271" t="s">
        <v>32</v>
      </c>
      <c r="L95" s="276"/>
      <c r="M95" s="277" t="s">
        <v>32</v>
      </c>
      <c r="N95" s="278" t="s">
        <v>49</v>
      </c>
      <c r="O95" s="88"/>
      <c r="P95" s="217">
        <f>O95*H95</f>
        <v>0</v>
      </c>
      <c r="Q95" s="217">
        <v>0.00012999999999999999</v>
      </c>
      <c r="R95" s="217">
        <f>Q95*H95</f>
        <v>0.0027299999999999998</v>
      </c>
      <c r="S95" s="217">
        <v>0</v>
      </c>
      <c r="T95" s="218">
        <f>S95*H95</f>
        <v>0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19" t="s">
        <v>394</v>
      </c>
      <c r="AT95" s="219" t="s">
        <v>517</v>
      </c>
      <c r="AU95" s="219" t="s">
        <v>88</v>
      </c>
      <c r="AY95" s="20" t="s">
        <v>156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86</v>
      </c>
      <c r="BK95" s="220">
        <f>ROUND(I95*H95,2)</f>
        <v>0</v>
      </c>
      <c r="BL95" s="20" t="s">
        <v>274</v>
      </c>
      <c r="BM95" s="219" t="s">
        <v>1457</v>
      </c>
    </row>
    <row r="96" s="2" customFormat="1">
      <c r="A96" s="42"/>
      <c r="B96" s="43"/>
      <c r="C96" s="44"/>
      <c r="D96" s="221" t="s">
        <v>164</v>
      </c>
      <c r="E96" s="44"/>
      <c r="F96" s="222" t="s">
        <v>1456</v>
      </c>
      <c r="G96" s="44"/>
      <c r="H96" s="44"/>
      <c r="I96" s="223"/>
      <c r="J96" s="44"/>
      <c r="K96" s="44"/>
      <c r="L96" s="48"/>
      <c r="M96" s="224"/>
      <c r="N96" s="225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164</v>
      </c>
      <c r="AU96" s="20" t="s">
        <v>88</v>
      </c>
    </row>
    <row r="97" s="14" customFormat="1">
      <c r="A97" s="14"/>
      <c r="B97" s="236"/>
      <c r="C97" s="237"/>
      <c r="D97" s="221" t="s">
        <v>166</v>
      </c>
      <c r="E97" s="238" t="s">
        <v>32</v>
      </c>
      <c r="F97" s="239" t="s">
        <v>1447</v>
      </c>
      <c r="G97" s="237"/>
      <c r="H97" s="240">
        <v>21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166</v>
      </c>
      <c r="AU97" s="246" t="s">
        <v>88</v>
      </c>
      <c r="AV97" s="14" t="s">
        <v>88</v>
      </c>
      <c r="AW97" s="14" t="s">
        <v>39</v>
      </c>
      <c r="AX97" s="14" t="s">
        <v>86</v>
      </c>
      <c r="AY97" s="246" t="s">
        <v>156</v>
      </c>
    </row>
    <row r="98" s="2" customFormat="1" ht="16.5" customHeight="1">
      <c r="A98" s="42"/>
      <c r="B98" s="43"/>
      <c r="C98" s="208" t="s">
        <v>196</v>
      </c>
      <c r="D98" s="208" t="s">
        <v>158</v>
      </c>
      <c r="E98" s="209" t="s">
        <v>1458</v>
      </c>
      <c r="F98" s="210" t="s">
        <v>1459</v>
      </c>
      <c r="G98" s="211" t="s">
        <v>306</v>
      </c>
      <c r="H98" s="212">
        <v>29</v>
      </c>
      <c r="I98" s="213"/>
      <c r="J98" s="214">
        <f>ROUND(I98*H98,2)</f>
        <v>0</v>
      </c>
      <c r="K98" s="210" t="s">
        <v>32</v>
      </c>
      <c r="L98" s="48"/>
      <c r="M98" s="215" t="s">
        <v>32</v>
      </c>
      <c r="N98" s="216" t="s">
        <v>49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274</v>
      </c>
      <c r="AT98" s="219" t="s">
        <v>158</v>
      </c>
      <c r="AU98" s="219" t="s">
        <v>88</v>
      </c>
      <c r="AY98" s="20" t="s">
        <v>156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86</v>
      </c>
      <c r="BK98" s="220">
        <f>ROUND(I98*H98,2)</f>
        <v>0</v>
      </c>
      <c r="BL98" s="20" t="s">
        <v>274</v>
      </c>
      <c r="BM98" s="219" t="s">
        <v>1460</v>
      </c>
    </row>
    <row r="99" s="2" customFormat="1">
      <c r="A99" s="42"/>
      <c r="B99" s="43"/>
      <c r="C99" s="44"/>
      <c r="D99" s="221" t="s">
        <v>164</v>
      </c>
      <c r="E99" s="44"/>
      <c r="F99" s="222" t="s">
        <v>1461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164</v>
      </c>
      <c r="AU99" s="20" t="s">
        <v>88</v>
      </c>
    </row>
    <row r="100" s="14" customFormat="1">
      <c r="A100" s="14"/>
      <c r="B100" s="236"/>
      <c r="C100" s="237"/>
      <c r="D100" s="221" t="s">
        <v>166</v>
      </c>
      <c r="E100" s="238" t="s">
        <v>32</v>
      </c>
      <c r="F100" s="239" t="s">
        <v>1462</v>
      </c>
      <c r="G100" s="237"/>
      <c r="H100" s="240">
        <v>29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166</v>
      </c>
      <c r="AU100" s="246" t="s">
        <v>88</v>
      </c>
      <c r="AV100" s="14" t="s">
        <v>88</v>
      </c>
      <c r="AW100" s="14" t="s">
        <v>39</v>
      </c>
      <c r="AX100" s="14" t="s">
        <v>86</v>
      </c>
      <c r="AY100" s="246" t="s">
        <v>156</v>
      </c>
    </row>
    <row r="101" s="2" customFormat="1" ht="16.5" customHeight="1">
      <c r="A101" s="42"/>
      <c r="B101" s="43"/>
      <c r="C101" s="269" t="s">
        <v>202</v>
      </c>
      <c r="D101" s="269" t="s">
        <v>517</v>
      </c>
      <c r="E101" s="270" t="s">
        <v>1463</v>
      </c>
      <c r="F101" s="271" t="s">
        <v>1464</v>
      </c>
      <c r="G101" s="272" t="s">
        <v>306</v>
      </c>
      <c r="H101" s="273">
        <v>25</v>
      </c>
      <c r="I101" s="274"/>
      <c r="J101" s="275">
        <f>ROUND(I101*H101,2)</f>
        <v>0</v>
      </c>
      <c r="K101" s="271" t="s">
        <v>32</v>
      </c>
      <c r="L101" s="276"/>
      <c r="M101" s="277" t="s">
        <v>32</v>
      </c>
      <c r="N101" s="278" t="s">
        <v>49</v>
      </c>
      <c r="O101" s="88"/>
      <c r="P101" s="217">
        <f>O101*H101</f>
        <v>0</v>
      </c>
      <c r="Q101" s="217">
        <v>4.0000000000000003E-05</v>
      </c>
      <c r="R101" s="217">
        <f>Q101*H101</f>
        <v>0.001</v>
      </c>
      <c r="S101" s="217">
        <v>0</v>
      </c>
      <c r="T101" s="218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19" t="s">
        <v>394</v>
      </c>
      <c r="AT101" s="219" t="s">
        <v>517</v>
      </c>
      <c r="AU101" s="219" t="s">
        <v>88</v>
      </c>
      <c r="AY101" s="20" t="s">
        <v>156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86</v>
      </c>
      <c r="BK101" s="220">
        <f>ROUND(I101*H101,2)</f>
        <v>0</v>
      </c>
      <c r="BL101" s="20" t="s">
        <v>274</v>
      </c>
      <c r="BM101" s="219" t="s">
        <v>1465</v>
      </c>
    </row>
    <row r="102" s="2" customFormat="1">
      <c r="A102" s="42"/>
      <c r="B102" s="43"/>
      <c r="C102" s="44"/>
      <c r="D102" s="221" t="s">
        <v>164</v>
      </c>
      <c r="E102" s="44"/>
      <c r="F102" s="222" t="s">
        <v>1464</v>
      </c>
      <c r="G102" s="44"/>
      <c r="H102" s="44"/>
      <c r="I102" s="223"/>
      <c r="J102" s="44"/>
      <c r="K102" s="44"/>
      <c r="L102" s="48"/>
      <c r="M102" s="224"/>
      <c r="N102" s="225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164</v>
      </c>
      <c r="AU102" s="20" t="s">
        <v>88</v>
      </c>
    </row>
    <row r="103" s="2" customFormat="1" ht="16.5" customHeight="1">
      <c r="A103" s="42"/>
      <c r="B103" s="43"/>
      <c r="C103" s="269" t="s">
        <v>207</v>
      </c>
      <c r="D103" s="269" t="s">
        <v>517</v>
      </c>
      <c r="E103" s="270" t="s">
        <v>1466</v>
      </c>
      <c r="F103" s="271" t="s">
        <v>1467</v>
      </c>
      <c r="G103" s="272" t="s">
        <v>306</v>
      </c>
      <c r="H103" s="273">
        <v>3</v>
      </c>
      <c r="I103" s="274"/>
      <c r="J103" s="275">
        <f>ROUND(I103*H103,2)</f>
        <v>0</v>
      </c>
      <c r="K103" s="271" t="s">
        <v>32</v>
      </c>
      <c r="L103" s="276"/>
      <c r="M103" s="277" t="s">
        <v>32</v>
      </c>
      <c r="N103" s="278" t="s">
        <v>49</v>
      </c>
      <c r="O103" s="88"/>
      <c r="P103" s="217">
        <f>O103*H103</f>
        <v>0</v>
      </c>
      <c r="Q103" s="217">
        <v>3.0000000000000001E-05</v>
      </c>
      <c r="R103" s="217">
        <f>Q103*H103</f>
        <v>9.0000000000000006E-05</v>
      </c>
      <c r="S103" s="217">
        <v>0</v>
      </c>
      <c r="T103" s="21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19" t="s">
        <v>394</v>
      </c>
      <c r="AT103" s="219" t="s">
        <v>517</v>
      </c>
      <c r="AU103" s="219" t="s">
        <v>88</v>
      </c>
      <c r="AY103" s="20" t="s">
        <v>156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86</v>
      </c>
      <c r="BK103" s="220">
        <f>ROUND(I103*H103,2)</f>
        <v>0</v>
      </c>
      <c r="BL103" s="20" t="s">
        <v>274</v>
      </c>
      <c r="BM103" s="219" t="s">
        <v>1468</v>
      </c>
    </row>
    <row r="104" s="2" customFormat="1">
      <c r="A104" s="42"/>
      <c r="B104" s="43"/>
      <c r="C104" s="44"/>
      <c r="D104" s="221" t="s">
        <v>164</v>
      </c>
      <c r="E104" s="44"/>
      <c r="F104" s="222" t="s">
        <v>1467</v>
      </c>
      <c r="G104" s="44"/>
      <c r="H104" s="44"/>
      <c r="I104" s="223"/>
      <c r="J104" s="44"/>
      <c r="K104" s="44"/>
      <c r="L104" s="48"/>
      <c r="M104" s="224"/>
      <c r="N104" s="225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164</v>
      </c>
      <c r="AU104" s="20" t="s">
        <v>88</v>
      </c>
    </row>
    <row r="105" s="2" customFormat="1" ht="16.5" customHeight="1">
      <c r="A105" s="42"/>
      <c r="B105" s="43"/>
      <c r="C105" s="269" t="s">
        <v>213</v>
      </c>
      <c r="D105" s="269" t="s">
        <v>517</v>
      </c>
      <c r="E105" s="270" t="s">
        <v>1469</v>
      </c>
      <c r="F105" s="271" t="s">
        <v>1470</v>
      </c>
      <c r="G105" s="272" t="s">
        <v>306</v>
      </c>
      <c r="H105" s="273">
        <v>1</v>
      </c>
      <c r="I105" s="274"/>
      <c r="J105" s="275">
        <f>ROUND(I105*H105,2)</f>
        <v>0</v>
      </c>
      <c r="K105" s="271" t="s">
        <v>32</v>
      </c>
      <c r="L105" s="276"/>
      <c r="M105" s="277" t="s">
        <v>32</v>
      </c>
      <c r="N105" s="278" t="s">
        <v>49</v>
      </c>
      <c r="O105" s="88"/>
      <c r="P105" s="217">
        <f>O105*H105</f>
        <v>0</v>
      </c>
      <c r="Q105" s="217">
        <v>0.00013999999999999999</v>
      </c>
      <c r="R105" s="217">
        <f>Q105*H105</f>
        <v>0.00013999999999999999</v>
      </c>
      <c r="S105" s="217">
        <v>0</v>
      </c>
      <c r="T105" s="218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19" t="s">
        <v>394</v>
      </c>
      <c r="AT105" s="219" t="s">
        <v>517</v>
      </c>
      <c r="AU105" s="219" t="s">
        <v>88</v>
      </c>
      <c r="AY105" s="20" t="s">
        <v>156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86</v>
      </c>
      <c r="BK105" s="220">
        <f>ROUND(I105*H105,2)</f>
        <v>0</v>
      </c>
      <c r="BL105" s="20" t="s">
        <v>274</v>
      </c>
      <c r="BM105" s="219" t="s">
        <v>1471</v>
      </c>
    </row>
    <row r="106" s="2" customFormat="1">
      <c r="A106" s="42"/>
      <c r="B106" s="43"/>
      <c r="C106" s="44"/>
      <c r="D106" s="221" t="s">
        <v>164</v>
      </c>
      <c r="E106" s="44"/>
      <c r="F106" s="222" t="s">
        <v>1470</v>
      </c>
      <c r="G106" s="44"/>
      <c r="H106" s="44"/>
      <c r="I106" s="223"/>
      <c r="J106" s="44"/>
      <c r="K106" s="44"/>
      <c r="L106" s="48"/>
      <c r="M106" s="224"/>
      <c r="N106" s="225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164</v>
      </c>
      <c r="AU106" s="20" t="s">
        <v>88</v>
      </c>
    </row>
    <row r="107" s="2" customFormat="1" ht="16.5" customHeight="1">
      <c r="A107" s="42"/>
      <c r="B107" s="43"/>
      <c r="C107" s="208" t="s">
        <v>218</v>
      </c>
      <c r="D107" s="208" t="s">
        <v>158</v>
      </c>
      <c r="E107" s="209" t="s">
        <v>1472</v>
      </c>
      <c r="F107" s="210" t="s">
        <v>1473</v>
      </c>
      <c r="G107" s="211" t="s">
        <v>306</v>
      </c>
      <c r="H107" s="212">
        <v>10</v>
      </c>
      <c r="I107" s="213"/>
      <c r="J107" s="214">
        <f>ROUND(I107*H107,2)</f>
        <v>0</v>
      </c>
      <c r="K107" s="210" t="s">
        <v>32</v>
      </c>
      <c r="L107" s="48"/>
      <c r="M107" s="215" t="s">
        <v>32</v>
      </c>
      <c r="N107" s="216" t="s">
        <v>49</v>
      </c>
      <c r="O107" s="88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19" t="s">
        <v>274</v>
      </c>
      <c r="AT107" s="219" t="s">
        <v>158</v>
      </c>
      <c r="AU107" s="219" t="s">
        <v>88</v>
      </c>
      <c r="AY107" s="20" t="s">
        <v>156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86</v>
      </c>
      <c r="BK107" s="220">
        <f>ROUND(I107*H107,2)</f>
        <v>0</v>
      </c>
      <c r="BL107" s="20" t="s">
        <v>274</v>
      </c>
      <c r="BM107" s="219" t="s">
        <v>1474</v>
      </c>
    </row>
    <row r="108" s="2" customFormat="1">
      <c r="A108" s="42"/>
      <c r="B108" s="43"/>
      <c r="C108" s="44"/>
      <c r="D108" s="221" t="s">
        <v>164</v>
      </c>
      <c r="E108" s="44"/>
      <c r="F108" s="222" t="s">
        <v>1475</v>
      </c>
      <c r="G108" s="44"/>
      <c r="H108" s="44"/>
      <c r="I108" s="223"/>
      <c r="J108" s="44"/>
      <c r="K108" s="44"/>
      <c r="L108" s="48"/>
      <c r="M108" s="224"/>
      <c r="N108" s="225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164</v>
      </c>
      <c r="AU108" s="20" t="s">
        <v>88</v>
      </c>
    </row>
    <row r="109" s="14" customFormat="1">
      <c r="A109" s="14"/>
      <c r="B109" s="236"/>
      <c r="C109" s="237"/>
      <c r="D109" s="221" t="s">
        <v>166</v>
      </c>
      <c r="E109" s="238" t="s">
        <v>32</v>
      </c>
      <c r="F109" s="239" t="s">
        <v>1476</v>
      </c>
      <c r="G109" s="237"/>
      <c r="H109" s="240">
        <v>10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166</v>
      </c>
      <c r="AU109" s="246" t="s">
        <v>88</v>
      </c>
      <c r="AV109" s="14" t="s">
        <v>88</v>
      </c>
      <c r="AW109" s="14" t="s">
        <v>39</v>
      </c>
      <c r="AX109" s="14" t="s">
        <v>86</v>
      </c>
      <c r="AY109" s="246" t="s">
        <v>156</v>
      </c>
    </row>
    <row r="110" s="2" customFormat="1" ht="16.5" customHeight="1">
      <c r="A110" s="42"/>
      <c r="B110" s="43"/>
      <c r="C110" s="269" t="s">
        <v>225</v>
      </c>
      <c r="D110" s="269" t="s">
        <v>517</v>
      </c>
      <c r="E110" s="270" t="s">
        <v>1477</v>
      </c>
      <c r="F110" s="271" t="s">
        <v>1478</v>
      </c>
      <c r="G110" s="272" t="s">
        <v>306</v>
      </c>
      <c r="H110" s="273">
        <v>5</v>
      </c>
      <c r="I110" s="274"/>
      <c r="J110" s="275">
        <f>ROUND(I110*H110,2)</f>
        <v>0</v>
      </c>
      <c r="K110" s="271" t="s">
        <v>32</v>
      </c>
      <c r="L110" s="276"/>
      <c r="M110" s="277" t="s">
        <v>32</v>
      </c>
      <c r="N110" s="278" t="s">
        <v>49</v>
      </c>
      <c r="O110" s="88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19" t="s">
        <v>394</v>
      </c>
      <c r="AT110" s="219" t="s">
        <v>517</v>
      </c>
      <c r="AU110" s="219" t="s">
        <v>88</v>
      </c>
      <c r="AY110" s="20" t="s">
        <v>156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86</v>
      </c>
      <c r="BK110" s="220">
        <f>ROUND(I110*H110,2)</f>
        <v>0</v>
      </c>
      <c r="BL110" s="20" t="s">
        <v>274</v>
      </c>
      <c r="BM110" s="219" t="s">
        <v>1479</v>
      </c>
    </row>
    <row r="111" s="2" customFormat="1">
      <c r="A111" s="42"/>
      <c r="B111" s="43"/>
      <c r="C111" s="44"/>
      <c r="D111" s="221" t="s">
        <v>164</v>
      </c>
      <c r="E111" s="44"/>
      <c r="F111" s="222" t="s">
        <v>1478</v>
      </c>
      <c r="G111" s="44"/>
      <c r="H111" s="44"/>
      <c r="I111" s="223"/>
      <c r="J111" s="44"/>
      <c r="K111" s="44"/>
      <c r="L111" s="48"/>
      <c r="M111" s="224"/>
      <c r="N111" s="225"/>
      <c r="O111" s="88"/>
      <c r="P111" s="88"/>
      <c r="Q111" s="88"/>
      <c r="R111" s="88"/>
      <c r="S111" s="88"/>
      <c r="T111" s="89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T111" s="20" t="s">
        <v>164</v>
      </c>
      <c r="AU111" s="20" t="s">
        <v>88</v>
      </c>
    </row>
    <row r="112" s="2" customFormat="1" ht="16.5" customHeight="1">
      <c r="A112" s="42"/>
      <c r="B112" s="43"/>
      <c r="C112" s="269" t="s">
        <v>230</v>
      </c>
      <c r="D112" s="269" t="s">
        <v>517</v>
      </c>
      <c r="E112" s="270" t="s">
        <v>1480</v>
      </c>
      <c r="F112" s="271" t="s">
        <v>1481</v>
      </c>
      <c r="G112" s="272" t="s">
        <v>306</v>
      </c>
      <c r="H112" s="273">
        <v>3</v>
      </c>
      <c r="I112" s="274"/>
      <c r="J112" s="275">
        <f>ROUND(I112*H112,2)</f>
        <v>0</v>
      </c>
      <c r="K112" s="271" t="s">
        <v>32</v>
      </c>
      <c r="L112" s="276"/>
      <c r="M112" s="277" t="s">
        <v>32</v>
      </c>
      <c r="N112" s="278" t="s">
        <v>49</v>
      </c>
      <c r="O112" s="88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19" t="s">
        <v>394</v>
      </c>
      <c r="AT112" s="219" t="s">
        <v>517</v>
      </c>
      <c r="AU112" s="219" t="s">
        <v>88</v>
      </c>
      <c r="AY112" s="20" t="s">
        <v>156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86</v>
      </c>
      <c r="BK112" s="220">
        <f>ROUND(I112*H112,2)</f>
        <v>0</v>
      </c>
      <c r="BL112" s="20" t="s">
        <v>274</v>
      </c>
      <c r="BM112" s="219" t="s">
        <v>1482</v>
      </c>
    </row>
    <row r="113" s="2" customFormat="1">
      <c r="A113" s="42"/>
      <c r="B113" s="43"/>
      <c r="C113" s="44"/>
      <c r="D113" s="221" t="s">
        <v>164</v>
      </c>
      <c r="E113" s="44"/>
      <c r="F113" s="222" t="s">
        <v>1481</v>
      </c>
      <c r="G113" s="44"/>
      <c r="H113" s="44"/>
      <c r="I113" s="223"/>
      <c r="J113" s="44"/>
      <c r="K113" s="44"/>
      <c r="L113" s="48"/>
      <c r="M113" s="224"/>
      <c r="N113" s="22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164</v>
      </c>
      <c r="AU113" s="20" t="s">
        <v>88</v>
      </c>
    </row>
    <row r="114" s="2" customFormat="1" ht="16.5" customHeight="1">
      <c r="A114" s="42"/>
      <c r="B114" s="43"/>
      <c r="C114" s="269" t="s">
        <v>239</v>
      </c>
      <c r="D114" s="269" t="s">
        <v>517</v>
      </c>
      <c r="E114" s="270" t="s">
        <v>1483</v>
      </c>
      <c r="F114" s="271" t="s">
        <v>1484</v>
      </c>
      <c r="G114" s="272" t="s">
        <v>306</v>
      </c>
      <c r="H114" s="273">
        <v>1</v>
      </c>
      <c r="I114" s="274"/>
      <c r="J114" s="275">
        <f>ROUND(I114*H114,2)</f>
        <v>0</v>
      </c>
      <c r="K114" s="271" t="s">
        <v>32</v>
      </c>
      <c r="L114" s="276"/>
      <c r="M114" s="277" t="s">
        <v>32</v>
      </c>
      <c r="N114" s="278" t="s">
        <v>49</v>
      </c>
      <c r="O114" s="88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19" t="s">
        <v>394</v>
      </c>
      <c r="AT114" s="219" t="s">
        <v>517</v>
      </c>
      <c r="AU114" s="219" t="s">
        <v>88</v>
      </c>
      <c r="AY114" s="20" t="s">
        <v>156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86</v>
      </c>
      <c r="BK114" s="220">
        <f>ROUND(I114*H114,2)</f>
        <v>0</v>
      </c>
      <c r="BL114" s="20" t="s">
        <v>274</v>
      </c>
      <c r="BM114" s="219" t="s">
        <v>1485</v>
      </c>
    </row>
    <row r="115" s="2" customFormat="1">
      <c r="A115" s="42"/>
      <c r="B115" s="43"/>
      <c r="C115" s="44"/>
      <c r="D115" s="221" t="s">
        <v>164</v>
      </c>
      <c r="E115" s="44"/>
      <c r="F115" s="222" t="s">
        <v>1484</v>
      </c>
      <c r="G115" s="44"/>
      <c r="H115" s="44"/>
      <c r="I115" s="223"/>
      <c r="J115" s="44"/>
      <c r="K115" s="44"/>
      <c r="L115" s="48"/>
      <c r="M115" s="224"/>
      <c r="N115" s="225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164</v>
      </c>
      <c r="AU115" s="20" t="s">
        <v>88</v>
      </c>
    </row>
    <row r="116" s="2" customFormat="1" ht="16.5" customHeight="1">
      <c r="A116" s="42"/>
      <c r="B116" s="43"/>
      <c r="C116" s="269" t="s">
        <v>250</v>
      </c>
      <c r="D116" s="269" t="s">
        <v>517</v>
      </c>
      <c r="E116" s="270" t="s">
        <v>1486</v>
      </c>
      <c r="F116" s="271" t="s">
        <v>1487</v>
      </c>
      <c r="G116" s="272" t="s">
        <v>306</v>
      </c>
      <c r="H116" s="273">
        <v>1</v>
      </c>
      <c r="I116" s="274"/>
      <c r="J116" s="275">
        <f>ROUND(I116*H116,2)</f>
        <v>0</v>
      </c>
      <c r="K116" s="271" t="s">
        <v>32</v>
      </c>
      <c r="L116" s="276"/>
      <c r="M116" s="277" t="s">
        <v>32</v>
      </c>
      <c r="N116" s="278" t="s">
        <v>49</v>
      </c>
      <c r="O116" s="88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19" t="s">
        <v>394</v>
      </c>
      <c r="AT116" s="219" t="s">
        <v>517</v>
      </c>
      <c r="AU116" s="219" t="s">
        <v>88</v>
      </c>
      <c r="AY116" s="20" t="s">
        <v>156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86</v>
      </c>
      <c r="BK116" s="220">
        <f>ROUND(I116*H116,2)</f>
        <v>0</v>
      </c>
      <c r="BL116" s="20" t="s">
        <v>274</v>
      </c>
      <c r="BM116" s="219" t="s">
        <v>1488</v>
      </c>
    </row>
    <row r="117" s="2" customFormat="1">
      <c r="A117" s="42"/>
      <c r="B117" s="43"/>
      <c r="C117" s="44"/>
      <c r="D117" s="221" t="s">
        <v>164</v>
      </c>
      <c r="E117" s="44"/>
      <c r="F117" s="222" t="s">
        <v>1487</v>
      </c>
      <c r="G117" s="44"/>
      <c r="H117" s="44"/>
      <c r="I117" s="223"/>
      <c r="J117" s="44"/>
      <c r="K117" s="44"/>
      <c r="L117" s="48"/>
      <c r="M117" s="224"/>
      <c r="N117" s="225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164</v>
      </c>
      <c r="AU117" s="20" t="s">
        <v>88</v>
      </c>
    </row>
    <row r="118" s="2" customFormat="1" ht="16.5" customHeight="1">
      <c r="A118" s="42"/>
      <c r="B118" s="43"/>
      <c r="C118" s="208" t="s">
        <v>8</v>
      </c>
      <c r="D118" s="208" t="s">
        <v>158</v>
      </c>
      <c r="E118" s="209" t="s">
        <v>1489</v>
      </c>
      <c r="F118" s="210" t="s">
        <v>1490</v>
      </c>
      <c r="G118" s="211" t="s">
        <v>242</v>
      </c>
      <c r="H118" s="212">
        <v>550</v>
      </c>
      <c r="I118" s="213"/>
      <c r="J118" s="214">
        <f>ROUND(I118*H118,2)</f>
        <v>0</v>
      </c>
      <c r="K118" s="210" t="s">
        <v>32</v>
      </c>
      <c r="L118" s="48"/>
      <c r="M118" s="215" t="s">
        <v>32</v>
      </c>
      <c r="N118" s="216" t="s">
        <v>49</v>
      </c>
      <c r="O118" s="88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19" t="s">
        <v>274</v>
      </c>
      <c r="AT118" s="219" t="s">
        <v>158</v>
      </c>
      <c r="AU118" s="219" t="s">
        <v>88</v>
      </c>
      <c r="AY118" s="20" t="s">
        <v>156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86</v>
      </c>
      <c r="BK118" s="220">
        <f>ROUND(I118*H118,2)</f>
        <v>0</v>
      </c>
      <c r="BL118" s="20" t="s">
        <v>274</v>
      </c>
      <c r="BM118" s="219" t="s">
        <v>1491</v>
      </c>
    </row>
    <row r="119" s="2" customFormat="1">
      <c r="A119" s="42"/>
      <c r="B119" s="43"/>
      <c r="C119" s="44"/>
      <c r="D119" s="221" t="s">
        <v>164</v>
      </c>
      <c r="E119" s="44"/>
      <c r="F119" s="222" t="s">
        <v>1492</v>
      </c>
      <c r="G119" s="44"/>
      <c r="H119" s="44"/>
      <c r="I119" s="223"/>
      <c r="J119" s="44"/>
      <c r="K119" s="44"/>
      <c r="L119" s="48"/>
      <c r="M119" s="224"/>
      <c r="N119" s="225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164</v>
      </c>
      <c r="AU119" s="20" t="s">
        <v>88</v>
      </c>
    </row>
    <row r="120" s="2" customFormat="1" ht="16.5" customHeight="1">
      <c r="A120" s="42"/>
      <c r="B120" s="43"/>
      <c r="C120" s="269" t="s">
        <v>274</v>
      </c>
      <c r="D120" s="269" t="s">
        <v>517</v>
      </c>
      <c r="E120" s="270" t="s">
        <v>1493</v>
      </c>
      <c r="F120" s="271" t="s">
        <v>1494</v>
      </c>
      <c r="G120" s="272" t="s">
        <v>242</v>
      </c>
      <c r="H120" s="273">
        <v>632.5</v>
      </c>
      <c r="I120" s="274"/>
      <c r="J120" s="275">
        <f>ROUND(I120*H120,2)</f>
        <v>0</v>
      </c>
      <c r="K120" s="271" t="s">
        <v>32</v>
      </c>
      <c r="L120" s="276"/>
      <c r="M120" s="277" t="s">
        <v>32</v>
      </c>
      <c r="N120" s="278" t="s">
        <v>49</v>
      </c>
      <c r="O120" s="88"/>
      <c r="P120" s="217">
        <f>O120*H120</f>
        <v>0</v>
      </c>
      <c r="Q120" s="217">
        <v>0.00012</v>
      </c>
      <c r="R120" s="217">
        <f>Q120*H120</f>
        <v>0.075899999999999995</v>
      </c>
      <c r="S120" s="217">
        <v>0</v>
      </c>
      <c r="T120" s="218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19" t="s">
        <v>394</v>
      </c>
      <c r="AT120" s="219" t="s">
        <v>517</v>
      </c>
      <c r="AU120" s="219" t="s">
        <v>88</v>
      </c>
      <c r="AY120" s="20" t="s">
        <v>156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86</v>
      </c>
      <c r="BK120" s="220">
        <f>ROUND(I120*H120,2)</f>
        <v>0</v>
      </c>
      <c r="BL120" s="20" t="s">
        <v>274</v>
      </c>
      <c r="BM120" s="219" t="s">
        <v>1495</v>
      </c>
    </row>
    <row r="121" s="2" customFormat="1">
      <c r="A121" s="42"/>
      <c r="B121" s="43"/>
      <c r="C121" s="44"/>
      <c r="D121" s="221" t="s">
        <v>164</v>
      </c>
      <c r="E121" s="44"/>
      <c r="F121" s="222" t="s">
        <v>1494</v>
      </c>
      <c r="G121" s="44"/>
      <c r="H121" s="44"/>
      <c r="I121" s="223"/>
      <c r="J121" s="44"/>
      <c r="K121" s="44"/>
      <c r="L121" s="48"/>
      <c r="M121" s="224"/>
      <c r="N121" s="225"/>
      <c r="O121" s="88"/>
      <c r="P121" s="88"/>
      <c r="Q121" s="88"/>
      <c r="R121" s="88"/>
      <c r="S121" s="88"/>
      <c r="T121" s="89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164</v>
      </c>
      <c r="AU121" s="20" t="s">
        <v>88</v>
      </c>
    </row>
    <row r="122" s="14" customFormat="1">
      <c r="A122" s="14"/>
      <c r="B122" s="236"/>
      <c r="C122" s="237"/>
      <c r="D122" s="221" t="s">
        <v>166</v>
      </c>
      <c r="E122" s="238" t="s">
        <v>32</v>
      </c>
      <c r="F122" s="239" t="s">
        <v>1496</v>
      </c>
      <c r="G122" s="237"/>
      <c r="H122" s="240">
        <v>632.5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166</v>
      </c>
      <c r="AU122" s="246" t="s">
        <v>88</v>
      </c>
      <c r="AV122" s="14" t="s">
        <v>88</v>
      </c>
      <c r="AW122" s="14" t="s">
        <v>39</v>
      </c>
      <c r="AX122" s="14" t="s">
        <v>86</v>
      </c>
      <c r="AY122" s="246" t="s">
        <v>156</v>
      </c>
    </row>
    <row r="123" s="2" customFormat="1" ht="16.5" customHeight="1">
      <c r="A123" s="42"/>
      <c r="B123" s="43"/>
      <c r="C123" s="208" t="s">
        <v>283</v>
      </c>
      <c r="D123" s="208" t="s">
        <v>158</v>
      </c>
      <c r="E123" s="209" t="s">
        <v>1497</v>
      </c>
      <c r="F123" s="210" t="s">
        <v>1498</v>
      </c>
      <c r="G123" s="211" t="s">
        <v>242</v>
      </c>
      <c r="H123" s="212">
        <v>350</v>
      </c>
      <c r="I123" s="213"/>
      <c r="J123" s="214">
        <f>ROUND(I123*H123,2)</f>
        <v>0</v>
      </c>
      <c r="K123" s="210" t="s">
        <v>32</v>
      </c>
      <c r="L123" s="48"/>
      <c r="M123" s="215" t="s">
        <v>32</v>
      </c>
      <c r="N123" s="216" t="s">
        <v>49</v>
      </c>
      <c r="O123" s="88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19" t="s">
        <v>274</v>
      </c>
      <c r="AT123" s="219" t="s">
        <v>158</v>
      </c>
      <c r="AU123" s="219" t="s">
        <v>88</v>
      </c>
      <c r="AY123" s="20" t="s">
        <v>156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86</v>
      </c>
      <c r="BK123" s="220">
        <f>ROUND(I123*H123,2)</f>
        <v>0</v>
      </c>
      <c r="BL123" s="20" t="s">
        <v>274</v>
      </c>
      <c r="BM123" s="219" t="s">
        <v>1499</v>
      </c>
    </row>
    <row r="124" s="2" customFormat="1">
      <c r="A124" s="42"/>
      <c r="B124" s="43"/>
      <c r="C124" s="44"/>
      <c r="D124" s="221" t="s">
        <v>164</v>
      </c>
      <c r="E124" s="44"/>
      <c r="F124" s="222" t="s">
        <v>1500</v>
      </c>
      <c r="G124" s="44"/>
      <c r="H124" s="44"/>
      <c r="I124" s="223"/>
      <c r="J124" s="44"/>
      <c r="K124" s="44"/>
      <c r="L124" s="48"/>
      <c r="M124" s="224"/>
      <c r="N124" s="225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164</v>
      </c>
      <c r="AU124" s="20" t="s">
        <v>88</v>
      </c>
    </row>
    <row r="125" s="2" customFormat="1" ht="16.5" customHeight="1">
      <c r="A125" s="42"/>
      <c r="B125" s="43"/>
      <c r="C125" s="269" t="s">
        <v>291</v>
      </c>
      <c r="D125" s="269" t="s">
        <v>517</v>
      </c>
      <c r="E125" s="270" t="s">
        <v>1501</v>
      </c>
      <c r="F125" s="271" t="s">
        <v>1502</v>
      </c>
      <c r="G125" s="272" t="s">
        <v>242</v>
      </c>
      <c r="H125" s="273">
        <v>402.5</v>
      </c>
      <c r="I125" s="274"/>
      <c r="J125" s="275">
        <f>ROUND(I125*H125,2)</f>
        <v>0</v>
      </c>
      <c r="K125" s="271" t="s">
        <v>32</v>
      </c>
      <c r="L125" s="276"/>
      <c r="M125" s="277" t="s">
        <v>32</v>
      </c>
      <c r="N125" s="278" t="s">
        <v>49</v>
      </c>
      <c r="O125" s="88"/>
      <c r="P125" s="217">
        <f>O125*H125</f>
        <v>0</v>
      </c>
      <c r="Q125" s="217">
        <v>0.00017000000000000001</v>
      </c>
      <c r="R125" s="217">
        <f>Q125*H125</f>
        <v>0.068425</v>
      </c>
      <c r="S125" s="217">
        <v>0</v>
      </c>
      <c r="T125" s="218">
        <f>S125*H125</f>
        <v>0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19" t="s">
        <v>394</v>
      </c>
      <c r="AT125" s="219" t="s">
        <v>517</v>
      </c>
      <c r="AU125" s="219" t="s">
        <v>88</v>
      </c>
      <c r="AY125" s="20" t="s">
        <v>156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86</v>
      </c>
      <c r="BK125" s="220">
        <f>ROUND(I125*H125,2)</f>
        <v>0</v>
      </c>
      <c r="BL125" s="20" t="s">
        <v>274</v>
      </c>
      <c r="BM125" s="219" t="s">
        <v>1503</v>
      </c>
    </row>
    <row r="126" s="2" customFormat="1">
      <c r="A126" s="42"/>
      <c r="B126" s="43"/>
      <c r="C126" s="44"/>
      <c r="D126" s="221" t="s">
        <v>164</v>
      </c>
      <c r="E126" s="44"/>
      <c r="F126" s="222" t="s">
        <v>1502</v>
      </c>
      <c r="G126" s="44"/>
      <c r="H126" s="44"/>
      <c r="I126" s="223"/>
      <c r="J126" s="44"/>
      <c r="K126" s="44"/>
      <c r="L126" s="48"/>
      <c r="M126" s="224"/>
      <c r="N126" s="225"/>
      <c r="O126" s="88"/>
      <c r="P126" s="88"/>
      <c r="Q126" s="88"/>
      <c r="R126" s="88"/>
      <c r="S126" s="88"/>
      <c r="T126" s="89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0" t="s">
        <v>164</v>
      </c>
      <c r="AU126" s="20" t="s">
        <v>88</v>
      </c>
    </row>
    <row r="127" s="14" customFormat="1">
      <c r="A127" s="14"/>
      <c r="B127" s="236"/>
      <c r="C127" s="237"/>
      <c r="D127" s="221" t="s">
        <v>166</v>
      </c>
      <c r="E127" s="238" t="s">
        <v>32</v>
      </c>
      <c r="F127" s="239" t="s">
        <v>1504</v>
      </c>
      <c r="G127" s="237"/>
      <c r="H127" s="240">
        <v>402.5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166</v>
      </c>
      <c r="AU127" s="246" t="s">
        <v>88</v>
      </c>
      <c r="AV127" s="14" t="s">
        <v>88</v>
      </c>
      <c r="AW127" s="14" t="s">
        <v>39</v>
      </c>
      <c r="AX127" s="14" t="s">
        <v>86</v>
      </c>
      <c r="AY127" s="246" t="s">
        <v>156</v>
      </c>
    </row>
    <row r="128" s="2" customFormat="1" ht="16.5" customHeight="1">
      <c r="A128" s="42"/>
      <c r="B128" s="43"/>
      <c r="C128" s="208" t="s">
        <v>303</v>
      </c>
      <c r="D128" s="208" t="s">
        <v>158</v>
      </c>
      <c r="E128" s="209" t="s">
        <v>1505</v>
      </c>
      <c r="F128" s="210" t="s">
        <v>1506</v>
      </c>
      <c r="G128" s="211" t="s">
        <v>242</v>
      </c>
      <c r="H128" s="212">
        <v>200</v>
      </c>
      <c r="I128" s="213"/>
      <c r="J128" s="214">
        <f>ROUND(I128*H128,2)</f>
        <v>0</v>
      </c>
      <c r="K128" s="210" t="s">
        <v>32</v>
      </c>
      <c r="L128" s="48"/>
      <c r="M128" s="215" t="s">
        <v>32</v>
      </c>
      <c r="N128" s="216" t="s">
        <v>49</v>
      </c>
      <c r="O128" s="8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19" t="s">
        <v>274</v>
      </c>
      <c r="AT128" s="219" t="s">
        <v>158</v>
      </c>
      <c r="AU128" s="219" t="s">
        <v>88</v>
      </c>
      <c r="AY128" s="20" t="s">
        <v>156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274</v>
      </c>
      <c r="BM128" s="219" t="s">
        <v>1507</v>
      </c>
    </row>
    <row r="129" s="2" customFormat="1">
      <c r="A129" s="42"/>
      <c r="B129" s="43"/>
      <c r="C129" s="44"/>
      <c r="D129" s="221" t="s">
        <v>164</v>
      </c>
      <c r="E129" s="44"/>
      <c r="F129" s="222" t="s">
        <v>1508</v>
      </c>
      <c r="G129" s="44"/>
      <c r="H129" s="44"/>
      <c r="I129" s="223"/>
      <c r="J129" s="44"/>
      <c r="K129" s="44"/>
      <c r="L129" s="48"/>
      <c r="M129" s="224"/>
      <c r="N129" s="225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164</v>
      </c>
      <c r="AU129" s="20" t="s">
        <v>88</v>
      </c>
    </row>
    <row r="130" s="2" customFormat="1" ht="16.5" customHeight="1">
      <c r="A130" s="42"/>
      <c r="B130" s="43"/>
      <c r="C130" s="269" t="s">
        <v>309</v>
      </c>
      <c r="D130" s="269" t="s">
        <v>517</v>
      </c>
      <c r="E130" s="270" t="s">
        <v>1509</v>
      </c>
      <c r="F130" s="271" t="s">
        <v>1510</v>
      </c>
      <c r="G130" s="272" t="s">
        <v>242</v>
      </c>
      <c r="H130" s="273">
        <v>230</v>
      </c>
      <c r="I130" s="274"/>
      <c r="J130" s="275">
        <f>ROUND(I130*H130,2)</f>
        <v>0</v>
      </c>
      <c r="K130" s="271" t="s">
        <v>32</v>
      </c>
      <c r="L130" s="276"/>
      <c r="M130" s="277" t="s">
        <v>32</v>
      </c>
      <c r="N130" s="278" t="s">
        <v>49</v>
      </c>
      <c r="O130" s="88"/>
      <c r="P130" s="217">
        <f>O130*H130</f>
        <v>0</v>
      </c>
      <c r="Q130" s="217">
        <v>0.00016000000000000001</v>
      </c>
      <c r="R130" s="217">
        <f>Q130*H130</f>
        <v>0.036800000000000006</v>
      </c>
      <c r="S130" s="217">
        <v>0</v>
      </c>
      <c r="T130" s="218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19" t="s">
        <v>394</v>
      </c>
      <c r="AT130" s="219" t="s">
        <v>517</v>
      </c>
      <c r="AU130" s="219" t="s">
        <v>88</v>
      </c>
      <c r="AY130" s="20" t="s">
        <v>156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86</v>
      </c>
      <c r="BK130" s="220">
        <f>ROUND(I130*H130,2)</f>
        <v>0</v>
      </c>
      <c r="BL130" s="20" t="s">
        <v>274</v>
      </c>
      <c r="BM130" s="219" t="s">
        <v>1511</v>
      </c>
    </row>
    <row r="131" s="2" customFormat="1">
      <c r="A131" s="42"/>
      <c r="B131" s="43"/>
      <c r="C131" s="44"/>
      <c r="D131" s="221" t="s">
        <v>164</v>
      </c>
      <c r="E131" s="44"/>
      <c r="F131" s="222" t="s">
        <v>1510</v>
      </c>
      <c r="G131" s="44"/>
      <c r="H131" s="44"/>
      <c r="I131" s="223"/>
      <c r="J131" s="44"/>
      <c r="K131" s="44"/>
      <c r="L131" s="48"/>
      <c r="M131" s="224"/>
      <c r="N131" s="225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164</v>
      </c>
      <c r="AU131" s="20" t="s">
        <v>88</v>
      </c>
    </row>
    <row r="132" s="14" customFormat="1">
      <c r="A132" s="14"/>
      <c r="B132" s="236"/>
      <c r="C132" s="237"/>
      <c r="D132" s="221" t="s">
        <v>166</v>
      </c>
      <c r="E132" s="238" t="s">
        <v>32</v>
      </c>
      <c r="F132" s="239" t="s">
        <v>1512</v>
      </c>
      <c r="G132" s="237"/>
      <c r="H132" s="240">
        <v>230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166</v>
      </c>
      <c r="AU132" s="246" t="s">
        <v>88</v>
      </c>
      <c r="AV132" s="14" t="s">
        <v>88</v>
      </c>
      <c r="AW132" s="14" t="s">
        <v>39</v>
      </c>
      <c r="AX132" s="14" t="s">
        <v>86</v>
      </c>
      <c r="AY132" s="246" t="s">
        <v>156</v>
      </c>
    </row>
    <row r="133" s="2" customFormat="1" ht="16.5" customHeight="1">
      <c r="A133" s="42"/>
      <c r="B133" s="43"/>
      <c r="C133" s="208" t="s">
        <v>7</v>
      </c>
      <c r="D133" s="208" t="s">
        <v>158</v>
      </c>
      <c r="E133" s="209" t="s">
        <v>1513</v>
      </c>
      <c r="F133" s="210" t="s">
        <v>1514</v>
      </c>
      <c r="G133" s="211" t="s">
        <v>242</v>
      </c>
      <c r="H133" s="212">
        <v>5</v>
      </c>
      <c r="I133" s="213"/>
      <c r="J133" s="214">
        <f>ROUND(I133*H133,2)</f>
        <v>0</v>
      </c>
      <c r="K133" s="210" t="s">
        <v>32</v>
      </c>
      <c r="L133" s="48"/>
      <c r="M133" s="215" t="s">
        <v>32</v>
      </c>
      <c r="N133" s="216" t="s">
        <v>49</v>
      </c>
      <c r="O133" s="88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19" t="s">
        <v>274</v>
      </c>
      <c r="AT133" s="219" t="s">
        <v>158</v>
      </c>
      <c r="AU133" s="219" t="s">
        <v>88</v>
      </c>
      <c r="AY133" s="20" t="s">
        <v>156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86</v>
      </c>
      <c r="BK133" s="220">
        <f>ROUND(I133*H133,2)</f>
        <v>0</v>
      </c>
      <c r="BL133" s="20" t="s">
        <v>274</v>
      </c>
      <c r="BM133" s="219" t="s">
        <v>1515</v>
      </c>
    </row>
    <row r="134" s="2" customFormat="1">
      <c r="A134" s="42"/>
      <c r="B134" s="43"/>
      <c r="C134" s="44"/>
      <c r="D134" s="221" t="s">
        <v>164</v>
      </c>
      <c r="E134" s="44"/>
      <c r="F134" s="222" t="s">
        <v>1516</v>
      </c>
      <c r="G134" s="44"/>
      <c r="H134" s="44"/>
      <c r="I134" s="223"/>
      <c r="J134" s="44"/>
      <c r="K134" s="44"/>
      <c r="L134" s="48"/>
      <c r="M134" s="224"/>
      <c r="N134" s="225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164</v>
      </c>
      <c r="AU134" s="20" t="s">
        <v>88</v>
      </c>
    </row>
    <row r="135" s="2" customFormat="1" ht="16.5" customHeight="1">
      <c r="A135" s="42"/>
      <c r="B135" s="43"/>
      <c r="C135" s="269" t="s">
        <v>322</v>
      </c>
      <c r="D135" s="269" t="s">
        <v>517</v>
      </c>
      <c r="E135" s="270" t="s">
        <v>1517</v>
      </c>
      <c r="F135" s="271" t="s">
        <v>1518</v>
      </c>
      <c r="G135" s="272" t="s">
        <v>242</v>
      </c>
      <c r="H135" s="273">
        <v>5.75</v>
      </c>
      <c r="I135" s="274"/>
      <c r="J135" s="275">
        <f>ROUND(I135*H135,2)</f>
        <v>0</v>
      </c>
      <c r="K135" s="271" t="s">
        <v>32</v>
      </c>
      <c r="L135" s="276"/>
      <c r="M135" s="277" t="s">
        <v>32</v>
      </c>
      <c r="N135" s="278" t="s">
        <v>49</v>
      </c>
      <c r="O135" s="88"/>
      <c r="P135" s="217">
        <f>O135*H135</f>
        <v>0</v>
      </c>
      <c r="Q135" s="217">
        <v>0.00052999999999999998</v>
      </c>
      <c r="R135" s="217">
        <f>Q135*H135</f>
        <v>0.0030474999999999999</v>
      </c>
      <c r="S135" s="217">
        <v>0</v>
      </c>
      <c r="T135" s="218">
        <f>S135*H135</f>
        <v>0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R135" s="219" t="s">
        <v>394</v>
      </c>
      <c r="AT135" s="219" t="s">
        <v>517</v>
      </c>
      <c r="AU135" s="219" t="s">
        <v>88</v>
      </c>
      <c r="AY135" s="20" t="s">
        <v>156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86</v>
      </c>
      <c r="BK135" s="220">
        <f>ROUND(I135*H135,2)</f>
        <v>0</v>
      </c>
      <c r="BL135" s="20" t="s">
        <v>274</v>
      </c>
      <c r="BM135" s="219" t="s">
        <v>1519</v>
      </c>
    </row>
    <row r="136" s="2" customFormat="1">
      <c r="A136" s="42"/>
      <c r="B136" s="43"/>
      <c r="C136" s="44"/>
      <c r="D136" s="221" t="s">
        <v>164</v>
      </c>
      <c r="E136" s="44"/>
      <c r="F136" s="222" t="s">
        <v>1518</v>
      </c>
      <c r="G136" s="44"/>
      <c r="H136" s="44"/>
      <c r="I136" s="223"/>
      <c r="J136" s="44"/>
      <c r="K136" s="44"/>
      <c r="L136" s="48"/>
      <c r="M136" s="224"/>
      <c r="N136" s="225"/>
      <c r="O136" s="88"/>
      <c r="P136" s="88"/>
      <c r="Q136" s="88"/>
      <c r="R136" s="88"/>
      <c r="S136" s="88"/>
      <c r="T136" s="89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T136" s="20" t="s">
        <v>164</v>
      </c>
      <c r="AU136" s="20" t="s">
        <v>88</v>
      </c>
    </row>
    <row r="137" s="14" customFormat="1">
      <c r="A137" s="14"/>
      <c r="B137" s="236"/>
      <c r="C137" s="237"/>
      <c r="D137" s="221" t="s">
        <v>166</v>
      </c>
      <c r="E137" s="238" t="s">
        <v>32</v>
      </c>
      <c r="F137" s="239" t="s">
        <v>1520</v>
      </c>
      <c r="G137" s="237"/>
      <c r="H137" s="240">
        <v>5.75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166</v>
      </c>
      <c r="AU137" s="246" t="s">
        <v>88</v>
      </c>
      <c r="AV137" s="14" t="s">
        <v>88</v>
      </c>
      <c r="AW137" s="14" t="s">
        <v>39</v>
      </c>
      <c r="AX137" s="14" t="s">
        <v>86</v>
      </c>
      <c r="AY137" s="246" t="s">
        <v>156</v>
      </c>
    </row>
    <row r="138" s="2" customFormat="1" ht="16.5" customHeight="1">
      <c r="A138" s="42"/>
      <c r="B138" s="43"/>
      <c r="C138" s="208" t="s">
        <v>329</v>
      </c>
      <c r="D138" s="208" t="s">
        <v>158</v>
      </c>
      <c r="E138" s="209" t="s">
        <v>1521</v>
      </c>
      <c r="F138" s="210" t="s">
        <v>1522</v>
      </c>
      <c r="G138" s="211" t="s">
        <v>306</v>
      </c>
      <c r="H138" s="212">
        <v>7</v>
      </c>
      <c r="I138" s="213"/>
      <c r="J138" s="214">
        <f>ROUND(I138*H138,2)</f>
        <v>0</v>
      </c>
      <c r="K138" s="210" t="s">
        <v>32</v>
      </c>
      <c r="L138" s="48"/>
      <c r="M138" s="215" t="s">
        <v>32</v>
      </c>
      <c r="N138" s="216" t="s">
        <v>49</v>
      </c>
      <c r="O138" s="88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19" t="s">
        <v>274</v>
      </c>
      <c r="AT138" s="219" t="s">
        <v>158</v>
      </c>
      <c r="AU138" s="219" t="s">
        <v>88</v>
      </c>
      <c r="AY138" s="20" t="s">
        <v>156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86</v>
      </c>
      <c r="BK138" s="220">
        <f>ROUND(I138*H138,2)</f>
        <v>0</v>
      </c>
      <c r="BL138" s="20" t="s">
        <v>274</v>
      </c>
      <c r="BM138" s="219" t="s">
        <v>1523</v>
      </c>
    </row>
    <row r="139" s="2" customFormat="1">
      <c r="A139" s="42"/>
      <c r="B139" s="43"/>
      <c r="C139" s="44"/>
      <c r="D139" s="221" t="s">
        <v>164</v>
      </c>
      <c r="E139" s="44"/>
      <c r="F139" s="222" t="s">
        <v>1524</v>
      </c>
      <c r="G139" s="44"/>
      <c r="H139" s="44"/>
      <c r="I139" s="223"/>
      <c r="J139" s="44"/>
      <c r="K139" s="44"/>
      <c r="L139" s="48"/>
      <c r="M139" s="224"/>
      <c r="N139" s="225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0" t="s">
        <v>164</v>
      </c>
      <c r="AU139" s="20" t="s">
        <v>88</v>
      </c>
    </row>
    <row r="140" s="2" customFormat="1" ht="16.5" customHeight="1">
      <c r="A140" s="42"/>
      <c r="B140" s="43"/>
      <c r="C140" s="269" t="s">
        <v>340</v>
      </c>
      <c r="D140" s="269" t="s">
        <v>517</v>
      </c>
      <c r="E140" s="270" t="s">
        <v>1525</v>
      </c>
      <c r="F140" s="271" t="s">
        <v>1526</v>
      </c>
      <c r="G140" s="272" t="s">
        <v>306</v>
      </c>
      <c r="H140" s="273">
        <v>7</v>
      </c>
      <c r="I140" s="274"/>
      <c r="J140" s="275">
        <f>ROUND(I140*H140,2)</f>
        <v>0</v>
      </c>
      <c r="K140" s="271" t="s">
        <v>32</v>
      </c>
      <c r="L140" s="276"/>
      <c r="M140" s="277" t="s">
        <v>32</v>
      </c>
      <c r="N140" s="278" t="s">
        <v>49</v>
      </c>
      <c r="O140" s="88"/>
      <c r="P140" s="217">
        <f>O140*H140</f>
        <v>0</v>
      </c>
      <c r="Q140" s="217">
        <v>0.00011</v>
      </c>
      <c r="R140" s="217">
        <f>Q140*H140</f>
        <v>0.00077000000000000007</v>
      </c>
      <c r="S140" s="217">
        <v>0</v>
      </c>
      <c r="T140" s="218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19" t="s">
        <v>394</v>
      </c>
      <c r="AT140" s="219" t="s">
        <v>517</v>
      </c>
      <c r="AU140" s="219" t="s">
        <v>88</v>
      </c>
      <c r="AY140" s="20" t="s">
        <v>156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86</v>
      </c>
      <c r="BK140" s="220">
        <f>ROUND(I140*H140,2)</f>
        <v>0</v>
      </c>
      <c r="BL140" s="20" t="s">
        <v>274</v>
      </c>
      <c r="BM140" s="219" t="s">
        <v>1527</v>
      </c>
    </row>
    <row r="141" s="2" customFormat="1">
      <c r="A141" s="42"/>
      <c r="B141" s="43"/>
      <c r="C141" s="44"/>
      <c r="D141" s="221" t="s">
        <v>164</v>
      </c>
      <c r="E141" s="44"/>
      <c r="F141" s="222" t="s">
        <v>1526</v>
      </c>
      <c r="G141" s="44"/>
      <c r="H141" s="44"/>
      <c r="I141" s="223"/>
      <c r="J141" s="44"/>
      <c r="K141" s="44"/>
      <c r="L141" s="48"/>
      <c r="M141" s="224"/>
      <c r="N141" s="225"/>
      <c r="O141" s="88"/>
      <c r="P141" s="88"/>
      <c r="Q141" s="88"/>
      <c r="R141" s="88"/>
      <c r="S141" s="88"/>
      <c r="T141" s="89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0" t="s">
        <v>164</v>
      </c>
      <c r="AU141" s="20" t="s">
        <v>88</v>
      </c>
    </row>
    <row r="142" s="2" customFormat="1" ht="16.5" customHeight="1">
      <c r="A142" s="42"/>
      <c r="B142" s="43"/>
      <c r="C142" s="208" t="s">
        <v>348</v>
      </c>
      <c r="D142" s="208" t="s">
        <v>158</v>
      </c>
      <c r="E142" s="209" t="s">
        <v>1528</v>
      </c>
      <c r="F142" s="210" t="s">
        <v>1529</v>
      </c>
      <c r="G142" s="211" t="s">
        <v>306</v>
      </c>
      <c r="H142" s="212">
        <v>30</v>
      </c>
      <c r="I142" s="213"/>
      <c r="J142" s="214">
        <f>ROUND(I142*H142,2)</f>
        <v>0</v>
      </c>
      <c r="K142" s="210" t="s">
        <v>32</v>
      </c>
      <c r="L142" s="48"/>
      <c r="M142" s="215" t="s">
        <v>32</v>
      </c>
      <c r="N142" s="216" t="s">
        <v>49</v>
      </c>
      <c r="O142" s="88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R142" s="219" t="s">
        <v>274</v>
      </c>
      <c r="AT142" s="219" t="s">
        <v>158</v>
      </c>
      <c r="AU142" s="219" t="s">
        <v>88</v>
      </c>
      <c r="AY142" s="20" t="s">
        <v>156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86</v>
      </c>
      <c r="BK142" s="220">
        <f>ROUND(I142*H142,2)</f>
        <v>0</v>
      </c>
      <c r="BL142" s="20" t="s">
        <v>274</v>
      </c>
      <c r="BM142" s="219" t="s">
        <v>1530</v>
      </c>
    </row>
    <row r="143" s="2" customFormat="1">
      <c r="A143" s="42"/>
      <c r="B143" s="43"/>
      <c r="C143" s="44"/>
      <c r="D143" s="221" t="s">
        <v>164</v>
      </c>
      <c r="E143" s="44"/>
      <c r="F143" s="222" t="s">
        <v>1531</v>
      </c>
      <c r="G143" s="44"/>
      <c r="H143" s="44"/>
      <c r="I143" s="223"/>
      <c r="J143" s="44"/>
      <c r="K143" s="44"/>
      <c r="L143" s="48"/>
      <c r="M143" s="224"/>
      <c r="N143" s="225"/>
      <c r="O143" s="88"/>
      <c r="P143" s="88"/>
      <c r="Q143" s="88"/>
      <c r="R143" s="88"/>
      <c r="S143" s="88"/>
      <c r="T143" s="89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T143" s="20" t="s">
        <v>164</v>
      </c>
      <c r="AU143" s="20" t="s">
        <v>88</v>
      </c>
    </row>
    <row r="144" s="14" customFormat="1">
      <c r="A144" s="14"/>
      <c r="B144" s="236"/>
      <c r="C144" s="237"/>
      <c r="D144" s="221" t="s">
        <v>166</v>
      </c>
      <c r="E144" s="238" t="s">
        <v>32</v>
      </c>
      <c r="F144" s="239" t="s">
        <v>1532</v>
      </c>
      <c r="G144" s="237"/>
      <c r="H144" s="240">
        <v>30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166</v>
      </c>
      <c r="AU144" s="246" t="s">
        <v>88</v>
      </c>
      <c r="AV144" s="14" t="s">
        <v>88</v>
      </c>
      <c r="AW144" s="14" t="s">
        <v>39</v>
      </c>
      <c r="AX144" s="14" t="s">
        <v>86</v>
      </c>
      <c r="AY144" s="246" t="s">
        <v>156</v>
      </c>
    </row>
    <row r="145" s="2" customFormat="1" ht="16.5" customHeight="1">
      <c r="A145" s="42"/>
      <c r="B145" s="43"/>
      <c r="C145" s="269" t="s">
        <v>356</v>
      </c>
      <c r="D145" s="269" t="s">
        <v>517</v>
      </c>
      <c r="E145" s="270" t="s">
        <v>1533</v>
      </c>
      <c r="F145" s="271" t="s">
        <v>1534</v>
      </c>
      <c r="G145" s="272" t="s">
        <v>306</v>
      </c>
      <c r="H145" s="273">
        <v>24</v>
      </c>
      <c r="I145" s="274"/>
      <c r="J145" s="275">
        <f>ROUND(I145*H145,2)</f>
        <v>0</v>
      </c>
      <c r="K145" s="271" t="s">
        <v>32</v>
      </c>
      <c r="L145" s="276"/>
      <c r="M145" s="277" t="s">
        <v>32</v>
      </c>
      <c r="N145" s="278" t="s">
        <v>49</v>
      </c>
      <c r="O145" s="88"/>
      <c r="P145" s="217">
        <f>O145*H145</f>
        <v>0</v>
      </c>
      <c r="Q145" s="217">
        <v>6.9999999999999994E-05</v>
      </c>
      <c r="R145" s="217">
        <f>Q145*H145</f>
        <v>0.0016799999999999999</v>
      </c>
      <c r="S145" s="217">
        <v>0</v>
      </c>
      <c r="T145" s="218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19" t="s">
        <v>394</v>
      </c>
      <c r="AT145" s="219" t="s">
        <v>517</v>
      </c>
      <c r="AU145" s="219" t="s">
        <v>88</v>
      </c>
      <c r="AY145" s="20" t="s">
        <v>156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86</v>
      </c>
      <c r="BK145" s="220">
        <f>ROUND(I145*H145,2)</f>
        <v>0</v>
      </c>
      <c r="BL145" s="20" t="s">
        <v>274</v>
      </c>
      <c r="BM145" s="219" t="s">
        <v>1535</v>
      </c>
    </row>
    <row r="146" s="2" customFormat="1">
      <c r="A146" s="42"/>
      <c r="B146" s="43"/>
      <c r="C146" s="44"/>
      <c r="D146" s="221" t="s">
        <v>164</v>
      </c>
      <c r="E146" s="44"/>
      <c r="F146" s="222" t="s">
        <v>1534</v>
      </c>
      <c r="G146" s="44"/>
      <c r="H146" s="44"/>
      <c r="I146" s="223"/>
      <c r="J146" s="44"/>
      <c r="K146" s="44"/>
      <c r="L146" s="48"/>
      <c r="M146" s="224"/>
      <c r="N146" s="225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164</v>
      </c>
      <c r="AU146" s="20" t="s">
        <v>88</v>
      </c>
    </row>
    <row r="147" s="2" customFormat="1" ht="24.15" customHeight="1">
      <c r="A147" s="42"/>
      <c r="B147" s="43"/>
      <c r="C147" s="269" t="s">
        <v>361</v>
      </c>
      <c r="D147" s="269" t="s">
        <v>517</v>
      </c>
      <c r="E147" s="270" t="s">
        <v>1536</v>
      </c>
      <c r="F147" s="271" t="s">
        <v>1537</v>
      </c>
      <c r="G147" s="272" t="s">
        <v>306</v>
      </c>
      <c r="H147" s="273">
        <v>3</v>
      </c>
      <c r="I147" s="274"/>
      <c r="J147" s="275">
        <f>ROUND(I147*H147,2)</f>
        <v>0</v>
      </c>
      <c r="K147" s="271" t="s">
        <v>32</v>
      </c>
      <c r="L147" s="276"/>
      <c r="M147" s="277" t="s">
        <v>32</v>
      </c>
      <c r="N147" s="278" t="s">
        <v>49</v>
      </c>
      <c r="O147" s="88"/>
      <c r="P147" s="217">
        <f>O147*H147</f>
        <v>0</v>
      </c>
      <c r="Q147" s="217">
        <v>6.9999999999999994E-05</v>
      </c>
      <c r="R147" s="217">
        <f>Q147*H147</f>
        <v>0.00020999999999999998</v>
      </c>
      <c r="S147" s="217">
        <v>0</v>
      </c>
      <c r="T147" s="218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19" t="s">
        <v>394</v>
      </c>
      <c r="AT147" s="219" t="s">
        <v>517</v>
      </c>
      <c r="AU147" s="219" t="s">
        <v>88</v>
      </c>
      <c r="AY147" s="20" t="s">
        <v>156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86</v>
      </c>
      <c r="BK147" s="220">
        <f>ROUND(I147*H147,2)</f>
        <v>0</v>
      </c>
      <c r="BL147" s="20" t="s">
        <v>274</v>
      </c>
      <c r="BM147" s="219" t="s">
        <v>1538</v>
      </c>
    </row>
    <row r="148" s="2" customFormat="1">
      <c r="A148" s="42"/>
      <c r="B148" s="43"/>
      <c r="C148" s="44"/>
      <c r="D148" s="221" t="s">
        <v>164</v>
      </c>
      <c r="E148" s="44"/>
      <c r="F148" s="222" t="s">
        <v>1537</v>
      </c>
      <c r="G148" s="44"/>
      <c r="H148" s="44"/>
      <c r="I148" s="223"/>
      <c r="J148" s="44"/>
      <c r="K148" s="44"/>
      <c r="L148" s="48"/>
      <c r="M148" s="224"/>
      <c r="N148" s="225"/>
      <c r="O148" s="88"/>
      <c r="P148" s="88"/>
      <c r="Q148" s="88"/>
      <c r="R148" s="88"/>
      <c r="S148" s="88"/>
      <c r="T148" s="89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T148" s="20" t="s">
        <v>164</v>
      </c>
      <c r="AU148" s="20" t="s">
        <v>88</v>
      </c>
    </row>
    <row r="149" s="2" customFormat="1" ht="16.5" customHeight="1">
      <c r="A149" s="42"/>
      <c r="B149" s="43"/>
      <c r="C149" s="269" t="s">
        <v>366</v>
      </c>
      <c r="D149" s="269" t="s">
        <v>517</v>
      </c>
      <c r="E149" s="270" t="s">
        <v>1000</v>
      </c>
      <c r="F149" s="271" t="s">
        <v>1539</v>
      </c>
      <c r="G149" s="272" t="s">
        <v>306</v>
      </c>
      <c r="H149" s="273">
        <v>3</v>
      </c>
      <c r="I149" s="274"/>
      <c r="J149" s="275">
        <f>ROUND(I149*H149,2)</f>
        <v>0</v>
      </c>
      <c r="K149" s="271" t="s">
        <v>32</v>
      </c>
      <c r="L149" s="276"/>
      <c r="M149" s="277" t="s">
        <v>32</v>
      </c>
      <c r="N149" s="278" t="s">
        <v>49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19" t="s">
        <v>394</v>
      </c>
      <c r="AT149" s="219" t="s">
        <v>517</v>
      </c>
      <c r="AU149" s="219" t="s">
        <v>88</v>
      </c>
      <c r="AY149" s="20" t="s">
        <v>156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86</v>
      </c>
      <c r="BK149" s="220">
        <f>ROUND(I149*H149,2)</f>
        <v>0</v>
      </c>
      <c r="BL149" s="20" t="s">
        <v>274</v>
      </c>
      <c r="BM149" s="219" t="s">
        <v>1540</v>
      </c>
    </row>
    <row r="150" s="2" customFormat="1">
      <c r="A150" s="42"/>
      <c r="B150" s="43"/>
      <c r="C150" s="44"/>
      <c r="D150" s="221" t="s">
        <v>164</v>
      </c>
      <c r="E150" s="44"/>
      <c r="F150" s="222" t="s">
        <v>1539</v>
      </c>
      <c r="G150" s="44"/>
      <c r="H150" s="44"/>
      <c r="I150" s="223"/>
      <c r="J150" s="44"/>
      <c r="K150" s="44"/>
      <c r="L150" s="48"/>
      <c r="M150" s="224"/>
      <c r="N150" s="225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164</v>
      </c>
      <c r="AU150" s="20" t="s">
        <v>88</v>
      </c>
    </row>
    <row r="151" s="2" customFormat="1" ht="21.75" customHeight="1">
      <c r="A151" s="42"/>
      <c r="B151" s="43"/>
      <c r="C151" s="208" t="s">
        <v>371</v>
      </c>
      <c r="D151" s="208" t="s">
        <v>158</v>
      </c>
      <c r="E151" s="209" t="s">
        <v>1541</v>
      </c>
      <c r="F151" s="210" t="s">
        <v>1542</v>
      </c>
      <c r="G151" s="211" t="s">
        <v>306</v>
      </c>
      <c r="H151" s="212">
        <v>30</v>
      </c>
      <c r="I151" s="213"/>
      <c r="J151" s="214">
        <f>ROUND(I151*H151,2)</f>
        <v>0</v>
      </c>
      <c r="K151" s="210" t="s">
        <v>32</v>
      </c>
      <c r="L151" s="48"/>
      <c r="M151" s="215" t="s">
        <v>32</v>
      </c>
      <c r="N151" s="216" t="s">
        <v>49</v>
      </c>
      <c r="O151" s="88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R151" s="219" t="s">
        <v>274</v>
      </c>
      <c r="AT151" s="219" t="s">
        <v>158</v>
      </c>
      <c r="AU151" s="219" t="s">
        <v>88</v>
      </c>
      <c r="AY151" s="20" t="s">
        <v>156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86</v>
      </c>
      <c r="BK151" s="220">
        <f>ROUND(I151*H151,2)</f>
        <v>0</v>
      </c>
      <c r="BL151" s="20" t="s">
        <v>274</v>
      </c>
      <c r="BM151" s="219" t="s">
        <v>1543</v>
      </c>
    </row>
    <row r="152" s="2" customFormat="1">
      <c r="A152" s="42"/>
      <c r="B152" s="43"/>
      <c r="C152" s="44"/>
      <c r="D152" s="221" t="s">
        <v>164</v>
      </c>
      <c r="E152" s="44"/>
      <c r="F152" s="222" t="s">
        <v>1544</v>
      </c>
      <c r="G152" s="44"/>
      <c r="H152" s="44"/>
      <c r="I152" s="223"/>
      <c r="J152" s="44"/>
      <c r="K152" s="44"/>
      <c r="L152" s="48"/>
      <c r="M152" s="224"/>
      <c r="N152" s="225"/>
      <c r="O152" s="88"/>
      <c r="P152" s="88"/>
      <c r="Q152" s="88"/>
      <c r="R152" s="88"/>
      <c r="S152" s="88"/>
      <c r="T152" s="89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T152" s="20" t="s">
        <v>164</v>
      </c>
      <c r="AU152" s="20" t="s">
        <v>88</v>
      </c>
    </row>
    <row r="153" s="14" customFormat="1">
      <c r="A153" s="14"/>
      <c r="B153" s="236"/>
      <c r="C153" s="237"/>
      <c r="D153" s="221" t="s">
        <v>166</v>
      </c>
      <c r="E153" s="238" t="s">
        <v>32</v>
      </c>
      <c r="F153" s="239" t="s">
        <v>1545</v>
      </c>
      <c r="G153" s="237"/>
      <c r="H153" s="240">
        <v>30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166</v>
      </c>
      <c r="AU153" s="246" t="s">
        <v>88</v>
      </c>
      <c r="AV153" s="14" t="s">
        <v>88</v>
      </c>
      <c r="AW153" s="14" t="s">
        <v>39</v>
      </c>
      <c r="AX153" s="14" t="s">
        <v>86</v>
      </c>
      <c r="AY153" s="246" t="s">
        <v>156</v>
      </c>
    </row>
    <row r="154" s="2" customFormat="1" ht="16.5" customHeight="1">
      <c r="A154" s="42"/>
      <c r="B154" s="43"/>
      <c r="C154" s="269" t="s">
        <v>379</v>
      </c>
      <c r="D154" s="269" t="s">
        <v>517</v>
      </c>
      <c r="E154" s="270" t="s">
        <v>1546</v>
      </c>
      <c r="F154" s="271" t="s">
        <v>1547</v>
      </c>
      <c r="G154" s="272" t="s">
        <v>306</v>
      </c>
      <c r="H154" s="273">
        <v>20</v>
      </c>
      <c r="I154" s="274"/>
      <c r="J154" s="275">
        <f>ROUND(I154*H154,2)</f>
        <v>0</v>
      </c>
      <c r="K154" s="271" t="s">
        <v>32</v>
      </c>
      <c r="L154" s="276"/>
      <c r="M154" s="277" t="s">
        <v>32</v>
      </c>
      <c r="N154" s="278" t="s">
        <v>49</v>
      </c>
      <c r="O154" s="8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19" t="s">
        <v>394</v>
      </c>
      <c r="AT154" s="219" t="s">
        <v>517</v>
      </c>
      <c r="AU154" s="219" t="s">
        <v>88</v>
      </c>
      <c r="AY154" s="20" t="s">
        <v>156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86</v>
      </c>
      <c r="BK154" s="220">
        <f>ROUND(I154*H154,2)</f>
        <v>0</v>
      </c>
      <c r="BL154" s="20" t="s">
        <v>274</v>
      </c>
      <c r="BM154" s="219" t="s">
        <v>1548</v>
      </c>
    </row>
    <row r="155" s="2" customFormat="1">
      <c r="A155" s="42"/>
      <c r="B155" s="43"/>
      <c r="C155" s="44"/>
      <c r="D155" s="221" t="s">
        <v>164</v>
      </c>
      <c r="E155" s="44"/>
      <c r="F155" s="222" t="s">
        <v>1547</v>
      </c>
      <c r="G155" s="44"/>
      <c r="H155" s="44"/>
      <c r="I155" s="223"/>
      <c r="J155" s="44"/>
      <c r="K155" s="44"/>
      <c r="L155" s="48"/>
      <c r="M155" s="224"/>
      <c r="N155" s="225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164</v>
      </c>
      <c r="AU155" s="20" t="s">
        <v>88</v>
      </c>
    </row>
    <row r="156" s="2" customFormat="1" ht="16.5" customHeight="1">
      <c r="A156" s="42"/>
      <c r="B156" s="43"/>
      <c r="C156" s="269" t="s">
        <v>388</v>
      </c>
      <c r="D156" s="269" t="s">
        <v>517</v>
      </c>
      <c r="E156" s="270" t="s">
        <v>1549</v>
      </c>
      <c r="F156" s="271" t="s">
        <v>1550</v>
      </c>
      <c r="G156" s="272" t="s">
        <v>306</v>
      </c>
      <c r="H156" s="273">
        <v>10</v>
      </c>
      <c r="I156" s="274"/>
      <c r="J156" s="275">
        <f>ROUND(I156*H156,2)</f>
        <v>0</v>
      </c>
      <c r="K156" s="271" t="s">
        <v>32</v>
      </c>
      <c r="L156" s="276"/>
      <c r="M156" s="277" t="s">
        <v>32</v>
      </c>
      <c r="N156" s="278" t="s">
        <v>49</v>
      </c>
      <c r="O156" s="88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R156" s="219" t="s">
        <v>394</v>
      </c>
      <c r="AT156" s="219" t="s">
        <v>517</v>
      </c>
      <c r="AU156" s="219" t="s">
        <v>88</v>
      </c>
      <c r="AY156" s="20" t="s">
        <v>156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86</v>
      </c>
      <c r="BK156" s="220">
        <f>ROUND(I156*H156,2)</f>
        <v>0</v>
      </c>
      <c r="BL156" s="20" t="s">
        <v>274</v>
      </c>
      <c r="BM156" s="219" t="s">
        <v>1551</v>
      </c>
    </row>
    <row r="157" s="2" customFormat="1">
      <c r="A157" s="42"/>
      <c r="B157" s="43"/>
      <c r="C157" s="44"/>
      <c r="D157" s="221" t="s">
        <v>164</v>
      </c>
      <c r="E157" s="44"/>
      <c r="F157" s="222" t="s">
        <v>1550</v>
      </c>
      <c r="G157" s="44"/>
      <c r="H157" s="44"/>
      <c r="I157" s="223"/>
      <c r="J157" s="44"/>
      <c r="K157" s="44"/>
      <c r="L157" s="48"/>
      <c r="M157" s="224"/>
      <c r="N157" s="225"/>
      <c r="O157" s="88"/>
      <c r="P157" s="88"/>
      <c r="Q157" s="88"/>
      <c r="R157" s="88"/>
      <c r="S157" s="88"/>
      <c r="T157" s="89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T157" s="20" t="s">
        <v>164</v>
      </c>
      <c r="AU157" s="20" t="s">
        <v>88</v>
      </c>
    </row>
    <row r="158" s="2" customFormat="1" ht="24.15" customHeight="1">
      <c r="A158" s="42"/>
      <c r="B158" s="43"/>
      <c r="C158" s="208" t="s">
        <v>394</v>
      </c>
      <c r="D158" s="208" t="s">
        <v>158</v>
      </c>
      <c r="E158" s="209" t="s">
        <v>1552</v>
      </c>
      <c r="F158" s="210" t="s">
        <v>1553</v>
      </c>
      <c r="G158" s="211" t="s">
        <v>306</v>
      </c>
      <c r="H158" s="212">
        <v>6</v>
      </c>
      <c r="I158" s="213"/>
      <c r="J158" s="214">
        <f>ROUND(I158*H158,2)</f>
        <v>0</v>
      </c>
      <c r="K158" s="210" t="s">
        <v>32</v>
      </c>
      <c r="L158" s="48"/>
      <c r="M158" s="215" t="s">
        <v>32</v>
      </c>
      <c r="N158" s="216" t="s">
        <v>49</v>
      </c>
      <c r="O158" s="88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19" t="s">
        <v>274</v>
      </c>
      <c r="AT158" s="219" t="s">
        <v>158</v>
      </c>
      <c r="AU158" s="219" t="s">
        <v>88</v>
      </c>
      <c r="AY158" s="20" t="s">
        <v>156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86</v>
      </c>
      <c r="BK158" s="220">
        <f>ROUND(I158*H158,2)</f>
        <v>0</v>
      </c>
      <c r="BL158" s="20" t="s">
        <v>274</v>
      </c>
      <c r="BM158" s="219" t="s">
        <v>1554</v>
      </c>
    </row>
    <row r="159" s="2" customFormat="1">
      <c r="A159" s="42"/>
      <c r="B159" s="43"/>
      <c r="C159" s="44"/>
      <c r="D159" s="221" t="s">
        <v>164</v>
      </c>
      <c r="E159" s="44"/>
      <c r="F159" s="222" t="s">
        <v>1555</v>
      </c>
      <c r="G159" s="44"/>
      <c r="H159" s="44"/>
      <c r="I159" s="223"/>
      <c r="J159" s="44"/>
      <c r="K159" s="44"/>
      <c r="L159" s="48"/>
      <c r="M159" s="224"/>
      <c r="N159" s="225"/>
      <c r="O159" s="88"/>
      <c r="P159" s="88"/>
      <c r="Q159" s="88"/>
      <c r="R159" s="88"/>
      <c r="S159" s="88"/>
      <c r="T159" s="89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T159" s="20" t="s">
        <v>164</v>
      </c>
      <c r="AU159" s="20" t="s">
        <v>88</v>
      </c>
    </row>
    <row r="160" s="14" customFormat="1">
      <c r="A160" s="14"/>
      <c r="B160" s="236"/>
      <c r="C160" s="237"/>
      <c r="D160" s="221" t="s">
        <v>166</v>
      </c>
      <c r="E160" s="238" t="s">
        <v>32</v>
      </c>
      <c r="F160" s="239" t="s">
        <v>1556</v>
      </c>
      <c r="G160" s="237"/>
      <c r="H160" s="240">
        <v>6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166</v>
      </c>
      <c r="AU160" s="246" t="s">
        <v>88</v>
      </c>
      <c r="AV160" s="14" t="s">
        <v>88</v>
      </c>
      <c r="AW160" s="14" t="s">
        <v>39</v>
      </c>
      <c r="AX160" s="14" t="s">
        <v>86</v>
      </c>
      <c r="AY160" s="246" t="s">
        <v>156</v>
      </c>
    </row>
    <row r="161" s="2" customFormat="1" ht="16.5" customHeight="1">
      <c r="A161" s="42"/>
      <c r="B161" s="43"/>
      <c r="C161" s="269" t="s">
        <v>404</v>
      </c>
      <c r="D161" s="269" t="s">
        <v>517</v>
      </c>
      <c r="E161" s="270" t="s">
        <v>1557</v>
      </c>
      <c r="F161" s="271" t="s">
        <v>1558</v>
      </c>
      <c r="G161" s="272" t="s">
        <v>306</v>
      </c>
      <c r="H161" s="273">
        <v>3</v>
      </c>
      <c r="I161" s="274"/>
      <c r="J161" s="275">
        <f>ROUND(I161*H161,2)</f>
        <v>0</v>
      </c>
      <c r="K161" s="271" t="s">
        <v>32</v>
      </c>
      <c r="L161" s="276"/>
      <c r="M161" s="277" t="s">
        <v>32</v>
      </c>
      <c r="N161" s="278" t="s">
        <v>49</v>
      </c>
      <c r="O161" s="88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R161" s="219" t="s">
        <v>394</v>
      </c>
      <c r="AT161" s="219" t="s">
        <v>517</v>
      </c>
      <c r="AU161" s="219" t="s">
        <v>88</v>
      </c>
      <c r="AY161" s="20" t="s">
        <v>156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20" t="s">
        <v>86</v>
      </c>
      <c r="BK161" s="220">
        <f>ROUND(I161*H161,2)</f>
        <v>0</v>
      </c>
      <c r="BL161" s="20" t="s">
        <v>274</v>
      </c>
      <c r="BM161" s="219" t="s">
        <v>1559</v>
      </c>
    </row>
    <row r="162" s="2" customFormat="1">
      <c r="A162" s="42"/>
      <c r="B162" s="43"/>
      <c r="C162" s="44"/>
      <c r="D162" s="221" t="s">
        <v>164</v>
      </c>
      <c r="E162" s="44"/>
      <c r="F162" s="222" t="s">
        <v>1558</v>
      </c>
      <c r="G162" s="44"/>
      <c r="H162" s="44"/>
      <c r="I162" s="223"/>
      <c r="J162" s="44"/>
      <c r="K162" s="44"/>
      <c r="L162" s="48"/>
      <c r="M162" s="224"/>
      <c r="N162" s="225"/>
      <c r="O162" s="88"/>
      <c r="P162" s="88"/>
      <c r="Q162" s="88"/>
      <c r="R162" s="88"/>
      <c r="S162" s="88"/>
      <c r="T162" s="89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T162" s="20" t="s">
        <v>164</v>
      </c>
      <c r="AU162" s="20" t="s">
        <v>88</v>
      </c>
    </row>
    <row r="163" s="2" customFormat="1" ht="16.5" customHeight="1">
      <c r="A163" s="42"/>
      <c r="B163" s="43"/>
      <c r="C163" s="269" t="s">
        <v>410</v>
      </c>
      <c r="D163" s="269" t="s">
        <v>517</v>
      </c>
      <c r="E163" s="270" t="s">
        <v>1560</v>
      </c>
      <c r="F163" s="271" t="s">
        <v>1561</v>
      </c>
      <c r="G163" s="272" t="s">
        <v>306</v>
      </c>
      <c r="H163" s="273">
        <v>3</v>
      </c>
      <c r="I163" s="274"/>
      <c r="J163" s="275">
        <f>ROUND(I163*H163,2)</f>
        <v>0</v>
      </c>
      <c r="K163" s="271" t="s">
        <v>32</v>
      </c>
      <c r="L163" s="276"/>
      <c r="M163" s="277" t="s">
        <v>32</v>
      </c>
      <c r="N163" s="278" t="s">
        <v>49</v>
      </c>
      <c r="O163" s="88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19" t="s">
        <v>394</v>
      </c>
      <c r="AT163" s="219" t="s">
        <v>517</v>
      </c>
      <c r="AU163" s="219" t="s">
        <v>88</v>
      </c>
      <c r="AY163" s="20" t="s">
        <v>156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86</v>
      </c>
      <c r="BK163" s="220">
        <f>ROUND(I163*H163,2)</f>
        <v>0</v>
      </c>
      <c r="BL163" s="20" t="s">
        <v>274</v>
      </c>
      <c r="BM163" s="219" t="s">
        <v>1562</v>
      </c>
    </row>
    <row r="164" s="2" customFormat="1">
      <c r="A164" s="42"/>
      <c r="B164" s="43"/>
      <c r="C164" s="44"/>
      <c r="D164" s="221" t="s">
        <v>164</v>
      </c>
      <c r="E164" s="44"/>
      <c r="F164" s="222" t="s">
        <v>1561</v>
      </c>
      <c r="G164" s="44"/>
      <c r="H164" s="44"/>
      <c r="I164" s="223"/>
      <c r="J164" s="44"/>
      <c r="K164" s="44"/>
      <c r="L164" s="48"/>
      <c r="M164" s="224"/>
      <c r="N164" s="225"/>
      <c r="O164" s="88"/>
      <c r="P164" s="88"/>
      <c r="Q164" s="88"/>
      <c r="R164" s="88"/>
      <c r="S164" s="88"/>
      <c r="T164" s="89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T164" s="20" t="s">
        <v>164</v>
      </c>
      <c r="AU164" s="20" t="s">
        <v>88</v>
      </c>
    </row>
    <row r="165" s="2" customFormat="1" ht="16.5" customHeight="1">
      <c r="A165" s="42"/>
      <c r="B165" s="43"/>
      <c r="C165" s="208" t="s">
        <v>415</v>
      </c>
      <c r="D165" s="208" t="s">
        <v>158</v>
      </c>
      <c r="E165" s="209" t="s">
        <v>1563</v>
      </c>
      <c r="F165" s="210" t="s">
        <v>1564</v>
      </c>
      <c r="G165" s="211" t="s">
        <v>306</v>
      </c>
      <c r="H165" s="212">
        <v>1</v>
      </c>
      <c r="I165" s="213"/>
      <c r="J165" s="214">
        <f>ROUND(I165*H165,2)</f>
        <v>0</v>
      </c>
      <c r="K165" s="210" t="s">
        <v>32</v>
      </c>
      <c r="L165" s="48"/>
      <c r="M165" s="215" t="s">
        <v>32</v>
      </c>
      <c r="N165" s="216" t="s">
        <v>49</v>
      </c>
      <c r="O165" s="88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19" t="s">
        <v>274</v>
      </c>
      <c r="AT165" s="219" t="s">
        <v>158</v>
      </c>
      <c r="AU165" s="219" t="s">
        <v>88</v>
      </c>
      <c r="AY165" s="20" t="s">
        <v>156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86</v>
      </c>
      <c r="BK165" s="220">
        <f>ROUND(I165*H165,2)</f>
        <v>0</v>
      </c>
      <c r="BL165" s="20" t="s">
        <v>274</v>
      </c>
      <c r="BM165" s="219" t="s">
        <v>1565</v>
      </c>
    </row>
    <row r="166" s="2" customFormat="1">
      <c r="A166" s="42"/>
      <c r="B166" s="43"/>
      <c r="C166" s="44"/>
      <c r="D166" s="221" t="s">
        <v>164</v>
      </c>
      <c r="E166" s="44"/>
      <c r="F166" s="222" t="s">
        <v>1566</v>
      </c>
      <c r="G166" s="44"/>
      <c r="H166" s="44"/>
      <c r="I166" s="223"/>
      <c r="J166" s="44"/>
      <c r="K166" s="44"/>
      <c r="L166" s="48"/>
      <c r="M166" s="224"/>
      <c r="N166" s="225"/>
      <c r="O166" s="88"/>
      <c r="P166" s="88"/>
      <c r="Q166" s="88"/>
      <c r="R166" s="88"/>
      <c r="S166" s="88"/>
      <c r="T166" s="89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T166" s="20" t="s">
        <v>164</v>
      </c>
      <c r="AU166" s="20" t="s">
        <v>88</v>
      </c>
    </row>
    <row r="167" s="2" customFormat="1" ht="16.5" customHeight="1">
      <c r="A167" s="42"/>
      <c r="B167" s="43"/>
      <c r="C167" s="208" t="s">
        <v>424</v>
      </c>
      <c r="D167" s="208" t="s">
        <v>158</v>
      </c>
      <c r="E167" s="209" t="s">
        <v>1567</v>
      </c>
      <c r="F167" s="210" t="s">
        <v>1568</v>
      </c>
      <c r="G167" s="211" t="s">
        <v>306</v>
      </c>
      <c r="H167" s="212">
        <v>3</v>
      </c>
      <c r="I167" s="213"/>
      <c r="J167" s="214">
        <f>ROUND(I167*H167,2)</f>
        <v>0</v>
      </c>
      <c r="K167" s="210" t="s">
        <v>32</v>
      </c>
      <c r="L167" s="48"/>
      <c r="M167" s="215" t="s">
        <v>32</v>
      </c>
      <c r="N167" s="216" t="s">
        <v>49</v>
      </c>
      <c r="O167" s="88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R167" s="219" t="s">
        <v>274</v>
      </c>
      <c r="AT167" s="219" t="s">
        <v>158</v>
      </c>
      <c r="AU167" s="219" t="s">
        <v>88</v>
      </c>
      <c r="AY167" s="20" t="s">
        <v>156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20" t="s">
        <v>86</v>
      </c>
      <c r="BK167" s="220">
        <f>ROUND(I167*H167,2)</f>
        <v>0</v>
      </c>
      <c r="BL167" s="20" t="s">
        <v>274</v>
      </c>
      <c r="BM167" s="219" t="s">
        <v>1569</v>
      </c>
    </row>
    <row r="168" s="2" customFormat="1">
      <c r="A168" s="42"/>
      <c r="B168" s="43"/>
      <c r="C168" s="44"/>
      <c r="D168" s="221" t="s">
        <v>164</v>
      </c>
      <c r="E168" s="44"/>
      <c r="F168" s="222" t="s">
        <v>1568</v>
      </c>
      <c r="G168" s="44"/>
      <c r="H168" s="44"/>
      <c r="I168" s="223"/>
      <c r="J168" s="44"/>
      <c r="K168" s="44"/>
      <c r="L168" s="48"/>
      <c r="M168" s="224"/>
      <c r="N168" s="225"/>
      <c r="O168" s="88"/>
      <c r="P168" s="88"/>
      <c r="Q168" s="88"/>
      <c r="R168" s="88"/>
      <c r="S168" s="88"/>
      <c r="T168" s="89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T168" s="20" t="s">
        <v>164</v>
      </c>
      <c r="AU168" s="20" t="s">
        <v>88</v>
      </c>
    </row>
    <row r="169" s="2" customFormat="1" ht="16.5" customHeight="1">
      <c r="A169" s="42"/>
      <c r="B169" s="43"/>
      <c r="C169" s="208" t="s">
        <v>431</v>
      </c>
      <c r="D169" s="208" t="s">
        <v>158</v>
      </c>
      <c r="E169" s="209" t="s">
        <v>1570</v>
      </c>
      <c r="F169" s="210" t="s">
        <v>1571</v>
      </c>
      <c r="G169" s="211" t="s">
        <v>306</v>
      </c>
      <c r="H169" s="212">
        <v>1</v>
      </c>
      <c r="I169" s="213"/>
      <c r="J169" s="214">
        <f>ROUND(I169*H169,2)</f>
        <v>0</v>
      </c>
      <c r="K169" s="210" t="s">
        <v>32</v>
      </c>
      <c r="L169" s="48"/>
      <c r="M169" s="215" t="s">
        <v>32</v>
      </c>
      <c r="N169" s="216" t="s">
        <v>49</v>
      </c>
      <c r="O169" s="88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19" t="s">
        <v>274</v>
      </c>
      <c r="AT169" s="219" t="s">
        <v>158</v>
      </c>
      <c r="AU169" s="219" t="s">
        <v>88</v>
      </c>
      <c r="AY169" s="20" t="s">
        <v>156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86</v>
      </c>
      <c r="BK169" s="220">
        <f>ROUND(I169*H169,2)</f>
        <v>0</v>
      </c>
      <c r="BL169" s="20" t="s">
        <v>274</v>
      </c>
      <c r="BM169" s="219" t="s">
        <v>1572</v>
      </c>
    </row>
    <row r="170" s="2" customFormat="1">
      <c r="A170" s="42"/>
      <c r="B170" s="43"/>
      <c r="C170" s="44"/>
      <c r="D170" s="221" t="s">
        <v>164</v>
      </c>
      <c r="E170" s="44"/>
      <c r="F170" s="222" t="s">
        <v>1571</v>
      </c>
      <c r="G170" s="44"/>
      <c r="H170" s="44"/>
      <c r="I170" s="223"/>
      <c r="J170" s="44"/>
      <c r="K170" s="44"/>
      <c r="L170" s="48"/>
      <c r="M170" s="224"/>
      <c r="N170" s="225"/>
      <c r="O170" s="88"/>
      <c r="P170" s="88"/>
      <c r="Q170" s="88"/>
      <c r="R170" s="88"/>
      <c r="S170" s="88"/>
      <c r="T170" s="89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T170" s="20" t="s">
        <v>164</v>
      </c>
      <c r="AU170" s="20" t="s">
        <v>88</v>
      </c>
    </row>
    <row r="171" s="2" customFormat="1" ht="16.5" customHeight="1">
      <c r="A171" s="42"/>
      <c r="B171" s="43"/>
      <c r="C171" s="208" t="s">
        <v>449</v>
      </c>
      <c r="D171" s="208" t="s">
        <v>158</v>
      </c>
      <c r="E171" s="209" t="s">
        <v>1573</v>
      </c>
      <c r="F171" s="210" t="s">
        <v>1574</v>
      </c>
      <c r="G171" s="211" t="s">
        <v>306</v>
      </c>
      <c r="H171" s="212">
        <v>1</v>
      </c>
      <c r="I171" s="213"/>
      <c r="J171" s="214">
        <f>ROUND(I171*H171,2)</f>
        <v>0</v>
      </c>
      <c r="K171" s="210" t="s">
        <v>32</v>
      </c>
      <c r="L171" s="48"/>
      <c r="M171" s="215" t="s">
        <v>32</v>
      </c>
      <c r="N171" s="216" t="s">
        <v>49</v>
      </c>
      <c r="O171" s="88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19" t="s">
        <v>274</v>
      </c>
      <c r="AT171" s="219" t="s">
        <v>158</v>
      </c>
      <c r="AU171" s="219" t="s">
        <v>88</v>
      </c>
      <c r="AY171" s="20" t="s">
        <v>156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86</v>
      </c>
      <c r="BK171" s="220">
        <f>ROUND(I171*H171,2)</f>
        <v>0</v>
      </c>
      <c r="BL171" s="20" t="s">
        <v>274</v>
      </c>
      <c r="BM171" s="219" t="s">
        <v>1575</v>
      </c>
    </row>
    <row r="172" s="2" customFormat="1">
      <c r="A172" s="42"/>
      <c r="B172" s="43"/>
      <c r="C172" s="44"/>
      <c r="D172" s="221" t="s">
        <v>164</v>
      </c>
      <c r="E172" s="44"/>
      <c r="F172" s="222" t="s">
        <v>1574</v>
      </c>
      <c r="G172" s="44"/>
      <c r="H172" s="44"/>
      <c r="I172" s="223"/>
      <c r="J172" s="44"/>
      <c r="K172" s="44"/>
      <c r="L172" s="48"/>
      <c r="M172" s="224"/>
      <c r="N172" s="225"/>
      <c r="O172" s="88"/>
      <c r="P172" s="88"/>
      <c r="Q172" s="88"/>
      <c r="R172" s="88"/>
      <c r="S172" s="88"/>
      <c r="T172" s="89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T172" s="20" t="s">
        <v>164</v>
      </c>
      <c r="AU172" s="20" t="s">
        <v>88</v>
      </c>
    </row>
    <row r="173" s="2" customFormat="1" ht="16.5" customHeight="1">
      <c r="A173" s="42"/>
      <c r="B173" s="43"/>
      <c r="C173" s="208" t="s">
        <v>456</v>
      </c>
      <c r="D173" s="208" t="s">
        <v>158</v>
      </c>
      <c r="E173" s="209" t="s">
        <v>1576</v>
      </c>
      <c r="F173" s="210" t="s">
        <v>1577</v>
      </c>
      <c r="G173" s="211" t="s">
        <v>306</v>
      </c>
      <c r="H173" s="212">
        <v>126</v>
      </c>
      <c r="I173" s="213"/>
      <c r="J173" s="214">
        <f>ROUND(I173*H173,2)</f>
        <v>0</v>
      </c>
      <c r="K173" s="210" t="s">
        <v>32</v>
      </c>
      <c r="L173" s="48"/>
      <c r="M173" s="215" t="s">
        <v>32</v>
      </c>
      <c r="N173" s="216" t="s">
        <v>49</v>
      </c>
      <c r="O173" s="88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R173" s="219" t="s">
        <v>274</v>
      </c>
      <c r="AT173" s="219" t="s">
        <v>158</v>
      </c>
      <c r="AU173" s="219" t="s">
        <v>88</v>
      </c>
      <c r="AY173" s="20" t="s">
        <v>156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86</v>
      </c>
      <c r="BK173" s="220">
        <f>ROUND(I173*H173,2)</f>
        <v>0</v>
      </c>
      <c r="BL173" s="20" t="s">
        <v>274</v>
      </c>
      <c r="BM173" s="219" t="s">
        <v>1578</v>
      </c>
    </row>
    <row r="174" s="2" customFormat="1">
      <c r="A174" s="42"/>
      <c r="B174" s="43"/>
      <c r="C174" s="44"/>
      <c r="D174" s="221" t="s">
        <v>164</v>
      </c>
      <c r="E174" s="44"/>
      <c r="F174" s="222" t="s">
        <v>1577</v>
      </c>
      <c r="G174" s="44"/>
      <c r="H174" s="44"/>
      <c r="I174" s="223"/>
      <c r="J174" s="44"/>
      <c r="K174" s="44"/>
      <c r="L174" s="48"/>
      <c r="M174" s="224"/>
      <c r="N174" s="225"/>
      <c r="O174" s="88"/>
      <c r="P174" s="88"/>
      <c r="Q174" s="88"/>
      <c r="R174" s="88"/>
      <c r="S174" s="88"/>
      <c r="T174" s="89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T174" s="20" t="s">
        <v>164</v>
      </c>
      <c r="AU174" s="20" t="s">
        <v>88</v>
      </c>
    </row>
    <row r="175" s="14" customFormat="1">
      <c r="A175" s="14"/>
      <c r="B175" s="236"/>
      <c r="C175" s="237"/>
      <c r="D175" s="221" t="s">
        <v>166</v>
      </c>
      <c r="E175" s="238" t="s">
        <v>32</v>
      </c>
      <c r="F175" s="239" t="s">
        <v>1579</v>
      </c>
      <c r="G175" s="237"/>
      <c r="H175" s="240">
        <v>126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166</v>
      </c>
      <c r="AU175" s="246" t="s">
        <v>88</v>
      </c>
      <c r="AV175" s="14" t="s">
        <v>88</v>
      </c>
      <c r="AW175" s="14" t="s">
        <v>39</v>
      </c>
      <c r="AX175" s="14" t="s">
        <v>86</v>
      </c>
      <c r="AY175" s="246" t="s">
        <v>156</v>
      </c>
    </row>
    <row r="176" s="2" customFormat="1" ht="16.5" customHeight="1">
      <c r="A176" s="42"/>
      <c r="B176" s="43"/>
      <c r="C176" s="208" t="s">
        <v>462</v>
      </c>
      <c r="D176" s="208" t="s">
        <v>158</v>
      </c>
      <c r="E176" s="209" t="s">
        <v>1580</v>
      </c>
      <c r="F176" s="210" t="s">
        <v>1581</v>
      </c>
      <c r="G176" s="211" t="s">
        <v>306</v>
      </c>
      <c r="H176" s="212">
        <v>5</v>
      </c>
      <c r="I176" s="213"/>
      <c r="J176" s="214">
        <f>ROUND(I176*H176,2)</f>
        <v>0</v>
      </c>
      <c r="K176" s="210" t="s">
        <v>32</v>
      </c>
      <c r="L176" s="48"/>
      <c r="M176" s="215" t="s">
        <v>32</v>
      </c>
      <c r="N176" s="216" t="s">
        <v>49</v>
      </c>
      <c r="O176" s="88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19" t="s">
        <v>274</v>
      </c>
      <c r="AT176" s="219" t="s">
        <v>158</v>
      </c>
      <c r="AU176" s="219" t="s">
        <v>88</v>
      </c>
      <c r="AY176" s="20" t="s">
        <v>156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86</v>
      </c>
      <c r="BK176" s="220">
        <f>ROUND(I176*H176,2)</f>
        <v>0</v>
      </c>
      <c r="BL176" s="20" t="s">
        <v>274</v>
      </c>
      <c r="BM176" s="219" t="s">
        <v>1582</v>
      </c>
    </row>
    <row r="177" s="2" customFormat="1">
      <c r="A177" s="42"/>
      <c r="B177" s="43"/>
      <c r="C177" s="44"/>
      <c r="D177" s="221" t="s">
        <v>164</v>
      </c>
      <c r="E177" s="44"/>
      <c r="F177" s="222" t="s">
        <v>1581</v>
      </c>
      <c r="G177" s="44"/>
      <c r="H177" s="44"/>
      <c r="I177" s="223"/>
      <c r="J177" s="44"/>
      <c r="K177" s="44"/>
      <c r="L177" s="48"/>
      <c r="M177" s="224"/>
      <c r="N177" s="225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0" t="s">
        <v>164</v>
      </c>
      <c r="AU177" s="20" t="s">
        <v>88</v>
      </c>
    </row>
    <row r="178" s="2" customFormat="1" ht="16.5" customHeight="1">
      <c r="A178" s="42"/>
      <c r="B178" s="43"/>
      <c r="C178" s="208" t="s">
        <v>471</v>
      </c>
      <c r="D178" s="208" t="s">
        <v>158</v>
      </c>
      <c r="E178" s="209" t="s">
        <v>1583</v>
      </c>
      <c r="F178" s="210" t="s">
        <v>1584</v>
      </c>
      <c r="G178" s="211" t="s">
        <v>306</v>
      </c>
      <c r="H178" s="212">
        <v>2</v>
      </c>
      <c r="I178" s="213"/>
      <c r="J178" s="214">
        <f>ROUND(I178*H178,2)</f>
        <v>0</v>
      </c>
      <c r="K178" s="210" t="s">
        <v>32</v>
      </c>
      <c r="L178" s="48"/>
      <c r="M178" s="215" t="s">
        <v>32</v>
      </c>
      <c r="N178" s="216" t="s">
        <v>49</v>
      </c>
      <c r="O178" s="88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19" t="s">
        <v>274</v>
      </c>
      <c r="AT178" s="219" t="s">
        <v>158</v>
      </c>
      <c r="AU178" s="219" t="s">
        <v>88</v>
      </c>
      <c r="AY178" s="20" t="s">
        <v>156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86</v>
      </c>
      <c r="BK178" s="220">
        <f>ROUND(I178*H178,2)</f>
        <v>0</v>
      </c>
      <c r="BL178" s="20" t="s">
        <v>274</v>
      </c>
      <c r="BM178" s="219" t="s">
        <v>1585</v>
      </c>
    </row>
    <row r="179" s="2" customFormat="1">
      <c r="A179" s="42"/>
      <c r="B179" s="43"/>
      <c r="C179" s="44"/>
      <c r="D179" s="221" t="s">
        <v>164</v>
      </c>
      <c r="E179" s="44"/>
      <c r="F179" s="222" t="s">
        <v>1584</v>
      </c>
      <c r="G179" s="44"/>
      <c r="H179" s="44"/>
      <c r="I179" s="223"/>
      <c r="J179" s="44"/>
      <c r="K179" s="44"/>
      <c r="L179" s="48"/>
      <c r="M179" s="224"/>
      <c r="N179" s="225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0" t="s">
        <v>164</v>
      </c>
      <c r="AU179" s="20" t="s">
        <v>88</v>
      </c>
    </row>
    <row r="180" s="2" customFormat="1" ht="16.5" customHeight="1">
      <c r="A180" s="42"/>
      <c r="B180" s="43"/>
      <c r="C180" s="208" t="s">
        <v>476</v>
      </c>
      <c r="D180" s="208" t="s">
        <v>158</v>
      </c>
      <c r="E180" s="209" t="s">
        <v>1586</v>
      </c>
      <c r="F180" s="210" t="s">
        <v>1587</v>
      </c>
      <c r="G180" s="211" t="s">
        <v>242</v>
      </c>
      <c r="H180" s="212">
        <v>30</v>
      </c>
      <c r="I180" s="213"/>
      <c r="J180" s="214">
        <f>ROUND(I180*H180,2)</f>
        <v>0</v>
      </c>
      <c r="K180" s="210" t="s">
        <v>32</v>
      </c>
      <c r="L180" s="48"/>
      <c r="M180" s="215" t="s">
        <v>32</v>
      </c>
      <c r="N180" s="216" t="s">
        <v>49</v>
      </c>
      <c r="O180" s="88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19" t="s">
        <v>274</v>
      </c>
      <c r="AT180" s="219" t="s">
        <v>158</v>
      </c>
      <c r="AU180" s="219" t="s">
        <v>88</v>
      </c>
      <c r="AY180" s="20" t="s">
        <v>156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0" t="s">
        <v>86</v>
      </c>
      <c r="BK180" s="220">
        <f>ROUND(I180*H180,2)</f>
        <v>0</v>
      </c>
      <c r="BL180" s="20" t="s">
        <v>274</v>
      </c>
      <c r="BM180" s="219" t="s">
        <v>1588</v>
      </c>
    </row>
    <row r="181" s="2" customFormat="1">
      <c r="A181" s="42"/>
      <c r="B181" s="43"/>
      <c r="C181" s="44"/>
      <c r="D181" s="221" t="s">
        <v>164</v>
      </c>
      <c r="E181" s="44"/>
      <c r="F181" s="222" t="s">
        <v>1587</v>
      </c>
      <c r="G181" s="44"/>
      <c r="H181" s="44"/>
      <c r="I181" s="223"/>
      <c r="J181" s="44"/>
      <c r="K181" s="44"/>
      <c r="L181" s="48"/>
      <c r="M181" s="224"/>
      <c r="N181" s="225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0" t="s">
        <v>164</v>
      </c>
      <c r="AU181" s="20" t="s">
        <v>88</v>
      </c>
    </row>
    <row r="182" s="2" customFormat="1" ht="16.5" customHeight="1">
      <c r="A182" s="42"/>
      <c r="B182" s="43"/>
      <c r="C182" s="208" t="s">
        <v>482</v>
      </c>
      <c r="D182" s="208" t="s">
        <v>158</v>
      </c>
      <c r="E182" s="209" t="s">
        <v>1589</v>
      </c>
      <c r="F182" s="210" t="s">
        <v>1590</v>
      </c>
      <c r="G182" s="211" t="s">
        <v>561</v>
      </c>
      <c r="H182" s="212">
        <v>1</v>
      </c>
      <c r="I182" s="213"/>
      <c r="J182" s="214">
        <f>ROUND(I182*H182,2)</f>
        <v>0</v>
      </c>
      <c r="K182" s="210" t="s">
        <v>32</v>
      </c>
      <c r="L182" s="48"/>
      <c r="M182" s="215" t="s">
        <v>32</v>
      </c>
      <c r="N182" s="216" t="s">
        <v>49</v>
      </c>
      <c r="O182" s="88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19" t="s">
        <v>274</v>
      </c>
      <c r="AT182" s="219" t="s">
        <v>158</v>
      </c>
      <c r="AU182" s="219" t="s">
        <v>88</v>
      </c>
      <c r="AY182" s="20" t="s">
        <v>156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20" t="s">
        <v>86</v>
      </c>
      <c r="BK182" s="220">
        <f>ROUND(I182*H182,2)</f>
        <v>0</v>
      </c>
      <c r="BL182" s="20" t="s">
        <v>274</v>
      </c>
      <c r="BM182" s="219" t="s">
        <v>1591</v>
      </c>
    </row>
    <row r="183" s="2" customFormat="1">
      <c r="A183" s="42"/>
      <c r="B183" s="43"/>
      <c r="C183" s="44"/>
      <c r="D183" s="221" t="s">
        <v>164</v>
      </c>
      <c r="E183" s="44"/>
      <c r="F183" s="222" t="s">
        <v>1590</v>
      </c>
      <c r="G183" s="44"/>
      <c r="H183" s="44"/>
      <c r="I183" s="223"/>
      <c r="J183" s="44"/>
      <c r="K183" s="44"/>
      <c r="L183" s="48"/>
      <c r="M183" s="224"/>
      <c r="N183" s="225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164</v>
      </c>
      <c r="AU183" s="20" t="s">
        <v>88</v>
      </c>
    </row>
    <row r="184" s="2" customFormat="1" ht="16.5" customHeight="1">
      <c r="A184" s="42"/>
      <c r="B184" s="43"/>
      <c r="C184" s="208" t="s">
        <v>488</v>
      </c>
      <c r="D184" s="208" t="s">
        <v>158</v>
      </c>
      <c r="E184" s="209" t="s">
        <v>1592</v>
      </c>
      <c r="F184" s="210" t="s">
        <v>1593</v>
      </c>
      <c r="G184" s="211" t="s">
        <v>561</v>
      </c>
      <c r="H184" s="212">
        <v>1</v>
      </c>
      <c r="I184" s="213"/>
      <c r="J184" s="214">
        <f>ROUND(I184*H184,2)</f>
        <v>0</v>
      </c>
      <c r="K184" s="210" t="s">
        <v>32</v>
      </c>
      <c r="L184" s="48"/>
      <c r="M184" s="215" t="s">
        <v>32</v>
      </c>
      <c r="N184" s="216" t="s">
        <v>49</v>
      </c>
      <c r="O184" s="88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19" t="s">
        <v>274</v>
      </c>
      <c r="AT184" s="219" t="s">
        <v>158</v>
      </c>
      <c r="AU184" s="219" t="s">
        <v>88</v>
      </c>
      <c r="AY184" s="20" t="s">
        <v>156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86</v>
      </c>
      <c r="BK184" s="220">
        <f>ROUND(I184*H184,2)</f>
        <v>0</v>
      </c>
      <c r="BL184" s="20" t="s">
        <v>274</v>
      </c>
      <c r="BM184" s="219" t="s">
        <v>1594</v>
      </c>
    </row>
    <row r="185" s="2" customFormat="1">
      <c r="A185" s="42"/>
      <c r="B185" s="43"/>
      <c r="C185" s="44"/>
      <c r="D185" s="221" t="s">
        <v>164</v>
      </c>
      <c r="E185" s="44"/>
      <c r="F185" s="222" t="s">
        <v>1593</v>
      </c>
      <c r="G185" s="44"/>
      <c r="H185" s="44"/>
      <c r="I185" s="223"/>
      <c r="J185" s="44"/>
      <c r="K185" s="44"/>
      <c r="L185" s="48"/>
      <c r="M185" s="224"/>
      <c r="N185" s="22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164</v>
      </c>
      <c r="AU185" s="20" t="s">
        <v>88</v>
      </c>
    </row>
    <row r="186" s="2" customFormat="1" ht="16.5" customHeight="1">
      <c r="A186" s="42"/>
      <c r="B186" s="43"/>
      <c r="C186" s="208" t="s">
        <v>493</v>
      </c>
      <c r="D186" s="208" t="s">
        <v>158</v>
      </c>
      <c r="E186" s="209" t="s">
        <v>1595</v>
      </c>
      <c r="F186" s="210" t="s">
        <v>1596</v>
      </c>
      <c r="G186" s="211" t="s">
        <v>1258</v>
      </c>
      <c r="H186" s="279"/>
      <c r="I186" s="213"/>
      <c r="J186" s="214">
        <f>ROUND(I186*H186,2)</f>
        <v>0</v>
      </c>
      <c r="K186" s="210" t="s">
        <v>32</v>
      </c>
      <c r="L186" s="48"/>
      <c r="M186" s="215" t="s">
        <v>32</v>
      </c>
      <c r="N186" s="216" t="s">
        <v>49</v>
      </c>
      <c r="O186" s="88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19" t="s">
        <v>274</v>
      </c>
      <c r="AT186" s="219" t="s">
        <v>158</v>
      </c>
      <c r="AU186" s="219" t="s">
        <v>88</v>
      </c>
      <c r="AY186" s="20" t="s">
        <v>156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20" t="s">
        <v>86</v>
      </c>
      <c r="BK186" s="220">
        <f>ROUND(I186*H186,2)</f>
        <v>0</v>
      </c>
      <c r="BL186" s="20" t="s">
        <v>274</v>
      </c>
      <c r="BM186" s="219" t="s">
        <v>1597</v>
      </c>
    </row>
    <row r="187" s="2" customFormat="1">
      <c r="A187" s="42"/>
      <c r="B187" s="43"/>
      <c r="C187" s="44"/>
      <c r="D187" s="221" t="s">
        <v>164</v>
      </c>
      <c r="E187" s="44"/>
      <c r="F187" s="222" t="s">
        <v>1598</v>
      </c>
      <c r="G187" s="44"/>
      <c r="H187" s="44"/>
      <c r="I187" s="223"/>
      <c r="J187" s="44"/>
      <c r="K187" s="44"/>
      <c r="L187" s="48"/>
      <c r="M187" s="283"/>
      <c r="N187" s="284"/>
      <c r="O187" s="285"/>
      <c r="P187" s="285"/>
      <c r="Q187" s="285"/>
      <c r="R187" s="285"/>
      <c r="S187" s="285"/>
      <c r="T187" s="286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0" t="s">
        <v>164</v>
      </c>
      <c r="AU187" s="20" t="s">
        <v>88</v>
      </c>
    </row>
    <row r="188" s="2" customFormat="1" ht="6.96" customHeight="1">
      <c r="A188" s="42"/>
      <c r="B188" s="63"/>
      <c r="C188" s="64"/>
      <c r="D188" s="64"/>
      <c r="E188" s="64"/>
      <c r="F188" s="64"/>
      <c r="G188" s="64"/>
      <c r="H188" s="64"/>
      <c r="I188" s="64"/>
      <c r="J188" s="64"/>
      <c r="K188" s="64"/>
      <c r="L188" s="48"/>
      <c r="M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</row>
  </sheetData>
  <sheetProtection sheet="1" autoFilter="0" formatColumns="0" formatRows="0" objects="1" scenarios="1" spinCount="100000" saltValue="N6sD4qh5mcBlkzmfbcKgpRIIeSZXDO/oqUtJmMBlrStyTw2Lupxh1Dywj1i7SmYHfYHXVr56JO2m0XMxXYDzuw==" hashValue="cvDqebbIsPa9FbjpO2jJsLKq8qcgL+6eMYCfFIejW/3p1mzF95J7AVGj2EK8nZzKDTvpZrswUBzhcR5HzeNq9g==" algorithmName="SHA-512" password="CC35"/>
  <autoFilter ref="C80:K18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- A - ITIKA (dotce)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1599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43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ROUND(J89,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ROUND((SUM(BE89:BE222)),  2)</f>
        <v>0</v>
      </c>
      <c r="G33" s="42"/>
      <c r="H33" s="42"/>
      <c r="I33" s="152">
        <v>0.20999999999999999</v>
      </c>
      <c r="J33" s="151">
        <f>ROUND(((SUM(BE89:BE222))*I33),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ROUND((SUM(BF89:BF222)),  2)</f>
        <v>0</v>
      </c>
      <c r="G34" s="42"/>
      <c r="H34" s="42"/>
      <c r="I34" s="152">
        <v>0.14999999999999999</v>
      </c>
      <c r="J34" s="151">
        <f>ROUND(((SUM(BF89:BF222))*I34),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ROUND((SUM(BG89:BG222)),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ROUND((SUM(BH89:BH222)),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ROUND((SUM(BI89:BI222)),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- A - ITIKA (dotce)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02-D.1.4.2-ZTI - Zdravotně technické instalace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J89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120</v>
      </c>
      <c r="E60" s="172"/>
      <c r="F60" s="172"/>
      <c r="G60" s="172"/>
      <c r="H60" s="172"/>
      <c r="I60" s="172"/>
      <c r="J60" s="173">
        <f>J90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127</v>
      </c>
      <c r="E61" s="178"/>
      <c r="F61" s="178"/>
      <c r="G61" s="178"/>
      <c r="H61" s="178"/>
      <c r="I61" s="178"/>
      <c r="J61" s="179">
        <f>J91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128</v>
      </c>
      <c r="E62" s="178"/>
      <c r="F62" s="178"/>
      <c r="G62" s="178"/>
      <c r="H62" s="178"/>
      <c r="I62" s="178"/>
      <c r="J62" s="179">
        <f>J100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9"/>
      <c r="C63" s="170"/>
      <c r="D63" s="171" t="s">
        <v>130</v>
      </c>
      <c r="E63" s="172"/>
      <c r="F63" s="172"/>
      <c r="G63" s="172"/>
      <c r="H63" s="172"/>
      <c r="I63" s="172"/>
      <c r="J63" s="173">
        <f>J110</f>
        <v>0</v>
      </c>
      <c r="K63" s="170"/>
      <c r="L63" s="17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5"/>
      <c r="C64" s="176"/>
      <c r="D64" s="177" t="s">
        <v>132</v>
      </c>
      <c r="E64" s="178"/>
      <c r="F64" s="178"/>
      <c r="G64" s="178"/>
      <c r="H64" s="178"/>
      <c r="I64" s="178"/>
      <c r="J64" s="179">
        <f>J111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1600</v>
      </c>
      <c r="E65" s="178"/>
      <c r="F65" s="178"/>
      <c r="G65" s="178"/>
      <c r="H65" s="178"/>
      <c r="I65" s="178"/>
      <c r="J65" s="179">
        <f>J125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1601</v>
      </c>
      <c r="E66" s="178"/>
      <c r="F66" s="178"/>
      <c r="G66" s="178"/>
      <c r="H66" s="178"/>
      <c r="I66" s="178"/>
      <c r="J66" s="179">
        <f>J145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1602</v>
      </c>
      <c r="E67" s="178"/>
      <c r="F67" s="178"/>
      <c r="G67" s="178"/>
      <c r="H67" s="178"/>
      <c r="I67" s="178"/>
      <c r="J67" s="179">
        <f>J167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1603</v>
      </c>
      <c r="E68" s="178"/>
      <c r="F68" s="178"/>
      <c r="G68" s="178"/>
      <c r="H68" s="178"/>
      <c r="I68" s="178"/>
      <c r="J68" s="179">
        <f>J173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1604</v>
      </c>
      <c r="E69" s="178"/>
      <c r="F69" s="178"/>
      <c r="G69" s="178"/>
      <c r="H69" s="178"/>
      <c r="I69" s="178"/>
      <c r="J69" s="179">
        <f>J214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2"/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6.96" customHeight="1">
      <c r="A71" s="42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5" s="2" customFormat="1" ht="6.96" customHeight="1">
      <c r="A75" s="42"/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24.96" customHeight="1">
      <c r="A76" s="42"/>
      <c r="B76" s="43"/>
      <c r="C76" s="26" t="s">
        <v>141</v>
      </c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2" customHeight="1">
      <c r="A78" s="42"/>
      <c r="B78" s="43"/>
      <c r="C78" s="35" t="s">
        <v>16</v>
      </c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6.5" customHeight="1">
      <c r="A79" s="42"/>
      <c r="B79" s="43"/>
      <c r="C79" s="44"/>
      <c r="D79" s="44"/>
      <c r="E79" s="164" t="str">
        <f>E7</f>
        <v>Revitalizace areálu Sokolovského zámku-Stavební úpravy SV a části SZ křídla - A - ITIKA (dotce)</v>
      </c>
      <c r="F79" s="35"/>
      <c r="G79" s="35"/>
      <c r="H79" s="35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2" customHeight="1">
      <c r="A80" s="42"/>
      <c r="B80" s="43"/>
      <c r="C80" s="35" t="s">
        <v>114</v>
      </c>
      <c r="D80" s="44"/>
      <c r="E80" s="44"/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6.5" customHeight="1">
      <c r="A81" s="42"/>
      <c r="B81" s="43"/>
      <c r="C81" s="44"/>
      <c r="D81" s="44"/>
      <c r="E81" s="73" t="str">
        <f>E9</f>
        <v>02-D.1.4.2-ZTI - Zdravotně technické instalace</v>
      </c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6.96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2" customHeight="1">
      <c r="A83" s="42"/>
      <c r="B83" s="43"/>
      <c r="C83" s="35" t="s">
        <v>22</v>
      </c>
      <c r="D83" s="44"/>
      <c r="E83" s="44"/>
      <c r="F83" s="30" t="str">
        <f>F12</f>
        <v>Sokolov</v>
      </c>
      <c r="G83" s="44"/>
      <c r="H83" s="44"/>
      <c r="I83" s="35" t="s">
        <v>24</v>
      </c>
      <c r="J83" s="76" t="str">
        <f>IF(J12="","",J12)</f>
        <v>10. 6. 2024</v>
      </c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6.96" customHeight="1">
      <c r="A84" s="42"/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25.65" customHeight="1">
      <c r="A85" s="42"/>
      <c r="B85" s="43"/>
      <c r="C85" s="35" t="s">
        <v>30</v>
      </c>
      <c r="D85" s="44"/>
      <c r="E85" s="44"/>
      <c r="F85" s="30" t="str">
        <f>E15</f>
        <v>Muzeum Sokolov p.o.</v>
      </c>
      <c r="G85" s="44"/>
      <c r="H85" s="44"/>
      <c r="I85" s="35" t="s">
        <v>37</v>
      </c>
      <c r="J85" s="40" t="str">
        <f>E21</f>
        <v>JURICA a.s. - Ateliér Sokolov</v>
      </c>
      <c r="K85" s="44"/>
      <c r="L85" s="13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5.15" customHeight="1">
      <c r="A86" s="42"/>
      <c r="B86" s="43"/>
      <c r="C86" s="35" t="s">
        <v>35</v>
      </c>
      <c r="D86" s="44"/>
      <c r="E86" s="44"/>
      <c r="F86" s="30" t="str">
        <f>IF(E18="","",E18)</f>
        <v>Vyplň údaj</v>
      </c>
      <c r="G86" s="44"/>
      <c r="H86" s="44"/>
      <c r="I86" s="35" t="s">
        <v>40</v>
      </c>
      <c r="J86" s="40" t="str">
        <f>E24</f>
        <v>Eva Marková</v>
      </c>
      <c r="K86" s="44"/>
      <c r="L86" s="13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0.32" customHeight="1">
      <c r="A87" s="42"/>
      <c r="B87" s="43"/>
      <c r="C87" s="44"/>
      <c r="D87" s="44"/>
      <c r="E87" s="44"/>
      <c r="F87" s="44"/>
      <c r="G87" s="44"/>
      <c r="H87" s="44"/>
      <c r="I87" s="44"/>
      <c r="J87" s="44"/>
      <c r="K87" s="44"/>
      <c r="L87" s="13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11" customFormat="1" ht="29.28" customHeight="1">
      <c r="A88" s="181"/>
      <c r="B88" s="182"/>
      <c r="C88" s="183" t="s">
        <v>142</v>
      </c>
      <c r="D88" s="184" t="s">
        <v>63</v>
      </c>
      <c r="E88" s="184" t="s">
        <v>59</v>
      </c>
      <c r="F88" s="184" t="s">
        <v>60</v>
      </c>
      <c r="G88" s="184" t="s">
        <v>143</v>
      </c>
      <c r="H88" s="184" t="s">
        <v>144</v>
      </c>
      <c r="I88" s="184" t="s">
        <v>145</v>
      </c>
      <c r="J88" s="184" t="s">
        <v>118</v>
      </c>
      <c r="K88" s="185" t="s">
        <v>146</v>
      </c>
      <c r="L88" s="186"/>
      <c r="M88" s="96" t="s">
        <v>32</v>
      </c>
      <c r="N88" s="97" t="s">
        <v>48</v>
      </c>
      <c r="O88" s="97" t="s">
        <v>147</v>
      </c>
      <c r="P88" s="97" t="s">
        <v>148</v>
      </c>
      <c r="Q88" s="97" t="s">
        <v>149</v>
      </c>
      <c r="R88" s="97" t="s">
        <v>150</v>
      </c>
      <c r="S88" s="97" t="s">
        <v>151</v>
      </c>
      <c r="T88" s="98" t="s">
        <v>152</v>
      </c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</row>
    <row r="89" s="2" customFormat="1" ht="22.8" customHeight="1">
      <c r="A89" s="42"/>
      <c r="B89" s="43"/>
      <c r="C89" s="103" t="s">
        <v>153</v>
      </c>
      <c r="D89" s="44"/>
      <c r="E89" s="44"/>
      <c r="F89" s="44"/>
      <c r="G89" s="44"/>
      <c r="H89" s="44"/>
      <c r="I89" s="44"/>
      <c r="J89" s="187">
        <f>BK89</f>
        <v>0</v>
      </c>
      <c r="K89" s="44"/>
      <c r="L89" s="48"/>
      <c r="M89" s="99"/>
      <c r="N89" s="188"/>
      <c r="O89" s="100"/>
      <c r="P89" s="189">
        <f>P90+P110</f>
        <v>0</v>
      </c>
      <c r="Q89" s="100"/>
      <c r="R89" s="189">
        <f>R90+R110</f>
        <v>0.53646000000000005</v>
      </c>
      <c r="S89" s="100"/>
      <c r="T89" s="190">
        <f>T90+T110</f>
        <v>1.54</v>
      </c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77</v>
      </c>
      <c r="AU89" s="20" t="s">
        <v>119</v>
      </c>
      <c r="BK89" s="191">
        <f>BK90+BK110</f>
        <v>0</v>
      </c>
    </row>
    <row r="90" s="12" customFormat="1" ht="25.92" customHeight="1">
      <c r="A90" s="12"/>
      <c r="B90" s="192"/>
      <c r="C90" s="193"/>
      <c r="D90" s="194" t="s">
        <v>77</v>
      </c>
      <c r="E90" s="195" t="s">
        <v>154</v>
      </c>
      <c r="F90" s="195" t="s">
        <v>155</v>
      </c>
      <c r="G90" s="193"/>
      <c r="H90" s="193"/>
      <c r="I90" s="196"/>
      <c r="J90" s="197">
        <f>BK90</f>
        <v>0</v>
      </c>
      <c r="K90" s="193"/>
      <c r="L90" s="198"/>
      <c r="M90" s="199"/>
      <c r="N90" s="200"/>
      <c r="O90" s="200"/>
      <c r="P90" s="201">
        <f>P91+P100</f>
        <v>0</v>
      </c>
      <c r="Q90" s="200"/>
      <c r="R90" s="201">
        <f>R91+R100</f>
        <v>0</v>
      </c>
      <c r="S90" s="200"/>
      <c r="T90" s="202">
        <f>T91+T100</f>
        <v>1.54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86</v>
      </c>
      <c r="AT90" s="204" t="s">
        <v>77</v>
      </c>
      <c r="AU90" s="204" t="s">
        <v>78</v>
      </c>
      <c r="AY90" s="203" t="s">
        <v>156</v>
      </c>
      <c r="BK90" s="205">
        <f>BK91+BK100</f>
        <v>0</v>
      </c>
    </row>
    <row r="91" s="12" customFormat="1" ht="22.8" customHeight="1">
      <c r="A91" s="12"/>
      <c r="B91" s="192"/>
      <c r="C91" s="193"/>
      <c r="D91" s="194" t="s">
        <v>77</v>
      </c>
      <c r="E91" s="206" t="s">
        <v>213</v>
      </c>
      <c r="F91" s="206" t="s">
        <v>589</v>
      </c>
      <c r="G91" s="193"/>
      <c r="H91" s="193"/>
      <c r="I91" s="196"/>
      <c r="J91" s="207">
        <f>BK91</f>
        <v>0</v>
      </c>
      <c r="K91" s="193"/>
      <c r="L91" s="198"/>
      <c r="M91" s="199"/>
      <c r="N91" s="200"/>
      <c r="O91" s="200"/>
      <c r="P91" s="201">
        <f>SUM(P92:P99)</f>
        <v>0</v>
      </c>
      <c r="Q91" s="200"/>
      <c r="R91" s="201">
        <f>SUM(R92:R99)</f>
        <v>0</v>
      </c>
      <c r="S91" s="200"/>
      <c r="T91" s="202">
        <f>SUM(T92:T99)</f>
        <v>1.54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3" t="s">
        <v>86</v>
      </c>
      <c r="AT91" s="204" t="s">
        <v>77</v>
      </c>
      <c r="AU91" s="204" t="s">
        <v>86</v>
      </c>
      <c r="AY91" s="203" t="s">
        <v>156</v>
      </c>
      <c r="BK91" s="205">
        <f>SUM(BK92:BK99)</f>
        <v>0</v>
      </c>
    </row>
    <row r="92" s="2" customFormat="1" ht="16.5" customHeight="1">
      <c r="A92" s="42"/>
      <c r="B92" s="43"/>
      <c r="C92" s="208" t="s">
        <v>86</v>
      </c>
      <c r="D92" s="208" t="s">
        <v>158</v>
      </c>
      <c r="E92" s="209" t="s">
        <v>1605</v>
      </c>
      <c r="F92" s="210" t="s">
        <v>1606</v>
      </c>
      <c r="G92" s="211" t="s">
        <v>242</v>
      </c>
      <c r="H92" s="212">
        <v>10</v>
      </c>
      <c r="I92" s="213"/>
      <c r="J92" s="214">
        <f>ROUND(I92*H92,2)</f>
        <v>0</v>
      </c>
      <c r="K92" s="210" t="s">
        <v>32</v>
      </c>
      <c r="L92" s="48"/>
      <c r="M92" s="215" t="s">
        <v>32</v>
      </c>
      <c r="N92" s="216" t="s">
        <v>49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0.14699999999999999</v>
      </c>
      <c r="T92" s="218">
        <f>S92*H92</f>
        <v>1.47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162</v>
      </c>
      <c r="AT92" s="219" t="s">
        <v>158</v>
      </c>
      <c r="AU92" s="219" t="s">
        <v>88</v>
      </c>
      <c r="AY92" s="20" t="s">
        <v>156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162</v>
      </c>
      <c r="BM92" s="219" t="s">
        <v>1607</v>
      </c>
    </row>
    <row r="93" s="2" customFormat="1">
      <c r="A93" s="42"/>
      <c r="B93" s="43"/>
      <c r="C93" s="44"/>
      <c r="D93" s="221" t="s">
        <v>164</v>
      </c>
      <c r="E93" s="44"/>
      <c r="F93" s="222" t="s">
        <v>1608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164</v>
      </c>
      <c r="AU93" s="20" t="s">
        <v>88</v>
      </c>
    </row>
    <row r="94" s="2" customFormat="1" ht="16.5" customHeight="1">
      <c r="A94" s="42"/>
      <c r="B94" s="43"/>
      <c r="C94" s="208" t="s">
        <v>88</v>
      </c>
      <c r="D94" s="208" t="s">
        <v>158</v>
      </c>
      <c r="E94" s="209" t="s">
        <v>1609</v>
      </c>
      <c r="F94" s="210" t="s">
        <v>1610</v>
      </c>
      <c r="G94" s="211" t="s">
        <v>242</v>
      </c>
      <c r="H94" s="212">
        <v>10</v>
      </c>
      <c r="I94" s="213"/>
      <c r="J94" s="214">
        <f>ROUND(I94*H94,2)</f>
        <v>0</v>
      </c>
      <c r="K94" s="210" t="s">
        <v>32</v>
      </c>
      <c r="L94" s="48"/>
      <c r="M94" s="215" t="s">
        <v>32</v>
      </c>
      <c r="N94" s="216" t="s">
        <v>49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0.0070000000000000001</v>
      </c>
      <c r="T94" s="218">
        <f>S94*H94</f>
        <v>0.070000000000000007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162</v>
      </c>
      <c r="AT94" s="219" t="s">
        <v>158</v>
      </c>
      <c r="AU94" s="219" t="s">
        <v>88</v>
      </c>
      <c r="AY94" s="20" t="s">
        <v>156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162</v>
      </c>
      <c r="BM94" s="219" t="s">
        <v>1611</v>
      </c>
    </row>
    <row r="95" s="2" customFormat="1">
      <c r="A95" s="42"/>
      <c r="B95" s="43"/>
      <c r="C95" s="44"/>
      <c r="D95" s="221" t="s">
        <v>164</v>
      </c>
      <c r="E95" s="44"/>
      <c r="F95" s="222" t="s">
        <v>1612</v>
      </c>
      <c r="G95" s="44"/>
      <c r="H95" s="44"/>
      <c r="I95" s="223"/>
      <c r="J95" s="44"/>
      <c r="K95" s="44"/>
      <c r="L95" s="48"/>
      <c r="M95" s="224"/>
      <c r="N95" s="22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164</v>
      </c>
      <c r="AU95" s="20" t="s">
        <v>88</v>
      </c>
    </row>
    <row r="96" s="2" customFormat="1" ht="21.75" customHeight="1">
      <c r="A96" s="42"/>
      <c r="B96" s="43"/>
      <c r="C96" s="208" t="s">
        <v>173</v>
      </c>
      <c r="D96" s="208" t="s">
        <v>158</v>
      </c>
      <c r="E96" s="209" t="s">
        <v>1613</v>
      </c>
      <c r="F96" s="210" t="s">
        <v>1614</v>
      </c>
      <c r="G96" s="211" t="s">
        <v>561</v>
      </c>
      <c r="H96" s="212">
        <v>3</v>
      </c>
      <c r="I96" s="213"/>
      <c r="J96" s="214">
        <f>ROUND(I96*H96,2)</f>
        <v>0</v>
      </c>
      <c r="K96" s="210" t="s">
        <v>32</v>
      </c>
      <c r="L96" s="48"/>
      <c r="M96" s="215" t="s">
        <v>32</v>
      </c>
      <c r="N96" s="216" t="s">
        <v>49</v>
      </c>
      <c r="O96" s="8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19" t="s">
        <v>162</v>
      </c>
      <c r="AT96" s="219" t="s">
        <v>158</v>
      </c>
      <c r="AU96" s="219" t="s">
        <v>88</v>
      </c>
      <c r="AY96" s="20" t="s">
        <v>156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162</v>
      </c>
      <c r="BM96" s="219" t="s">
        <v>1615</v>
      </c>
    </row>
    <row r="97" s="2" customFormat="1">
      <c r="A97" s="42"/>
      <c r="B97" s="43"/>
      <c r="C97" s="44"/>
      <c r="D97" s="221" t="s">
        <v>164</v>
      </c>
      <c r="E97" s="44"/>
      <c r="F97" s="222" t="s">
        <v>1614</v>
      </c>
      <c r="G97" s="44"/>
      <c r="H97" s="44"/>
      <c r="I97" s="223"/>
      <c r="J97" s="44"/>
      <c r="K97" s="44"/>
      <c r="L97" s="48"/>
      <c r="M97" s="224"/>
      <c r="N97" s="22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164</v>
      </c>
      <c r="AU97" s="20" t="s">
        <v>88</v>
      </c>
    </row>
    <row r="98" s="2" customFormat="1" ht="21.75" customHeight="1">
      <c r="A98" s="42"/>
      <c r="B98" s="43"/>
      <c r="C98" s="208" t="s">
        <v>162</v>
      </c>
      <c r="D98" s="208" t="s">
        <v>158</v>
      </c>
      <c r="E98" s="209" t="s">
        <v>1616</v>
      </c>
      <c r="F98" s="210" t="s">
        <v>1617</v>
      </c>
      <c r="G98" s="211" t="s">
        <v>561</v>
      </c>
      <c r="H98" s="212">
        <v>1</v>
      </c>
      <c r="I98" s="213"/>
      <c r="J98" s="214">
        <f>ROUND(I98*H98,2)</f>
        <v>0</v>
      </c>
      <c r="K98" s="210" t="s">
        <v>32</v>
      </c>
      <c r="L98" s="48"/>
      <c r="M98" s="215" t="s">
        <v>32</v>
      </c>
      <c r="N98" s="216" t="s">
        <v>49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162</v>
      </c>
      <c r="AT98" s="219" t="s">
        <v>158</v>
      </c>
      <c r="AU98" s="219" t="s">
        <v>88</v>
      </c>
      <c r="AY98" s="20" t="s">
        <v>156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86</v>
      </c>
      <c r="BK98" s="220">
        <f>ROUND(I98*H98,2)</f>
        <v>0</v>
      </c>
      <c r="BL98" s="20" t="s">
        <v>162</v>
      </c>
      <c r="BM98" s="219" t="s">
        <v>1618</v>
      </c>
    </row>
    <row r="99" s="2" customFormat="1">
      <c r="A99" s="42"/>
      <c r="B99" s="43"/>
      <c r="C99" s="44"/>
      <c r="D99" s="221" t="s">
        <v>164</v>
      </c>
      <c r="E99" s="44"/>
      <c r="F99" s="222" t="s">
        <v>1619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164</v>
      </c>
      <c r="AU99" s="20" t="s">
        <v>88</v>
      </c>
    </row>
    <row r="100" s="12" customFormat="1" ht="22.8" customHeight="1">
      <c r="A100" s="12"/>
      <c r="B100" s="192"/>
      <c r="C100" s="193"/>
      <c r="D100" s="194" t="s">
        <v>77</v>
      </c>
      <c r="E100" s="206" t="s">
        <v>772</v>
      </c>
      <c r="F100" s="206" t="s">
        <v>773</v>
      </c>
      <c r="G100" s="193"/>
      <c r="H100" s="193"/>
      <c r="I100" s="196"/>
      <c r="J100" s="207">
        <f>BK100</f>
        <v>0</v>
      </c>
      <c r="K100" s="193"/>
      <c r="L100" s="198"/>
      <c r="M100" s="199"/>
      <c r="N100" s="200"/>
      <c r="O100" s="200"/>
      <c r="P100" s="201">
        <f>SUM(P101:P109)</f>
        <v>0</v>
      </c>
      <c r="Q100" s="200"/>
      <c r="R100" s="201">
        <f>SUM(R101:R109)</f>
        <v>0</v>
      </c>
      <c r="S100" s="200"/>
      <c r="T100" s="202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3" t="s">
        <v>86</v>
      </c>
      <c r="AT100" s="204" t="s">
        <v>77</v>
      </c>
      <c r="AU100" s="204" t="s">
        <v>86</v>
      </c>
      <c r="AY100" s="203" t="s">
        <v>156</v>
      </c>
      <c r="BK100" s="205">
        <f>SUM(BK101:BK109)</f>
        <v>0</v>
      </c>
    </row>
    <row r="101" s="2" customFormat="1" ht="16.5" customHeight="1">
      <c r="A101" s="42"/>
      <c r="B101" s="43"/>
      <c r="C101" s="208" t="s">
        <v>190</v>
      </c>
      <c r="D101" s="208" t="s">
        <v>158</v>
      </c>
      <c r="E101" s="209" t="s">
        <v>775</v>
      </c>
      <c r="F101" s="210" t="s">
        <v>776</v>
      </c>
      <c r="G101" s="211" t="s">
        <v>221</v>
      </c>
      <c r="H101" s="212">
        <v>1.54</v>
      </c>
      <c r="I101" s="213"/>
      <c r="J101" s="214">
        <f>ROUND(I101*H101,2)</f>
        <v>0</v>
      </c>
      <c r="K101" s="210" t="s">
        <v>32</v>
      </c>
      <c r="L101" s="48"/>
      <c r="M101" s="215" t="s">
        <v>32</v>
      </c>
      <c r="N101" s="216" t="s">
        <v>49</v>
      </c>
      <c r="O101" s="88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19" t="s">
        <v>162</v>
      </c>
      <c r="AT101" s="219" t="s">
        <v>158</v>
      </c>
      <c r="AU101" s="219" t="s">
        <v>88</v>
      </c>
      <c r="AY101" s="20" t="s">
        <v>156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86</v>
      </c>
      <c r="BK101" s="220">
        <f>ROUND(I101*H101,2)</f>
        <v>0</v>
      </c>
      <c r="BL101" s="20" t="s">
        <v>162</v>
      </c>
      <c r="BM101" s="219" t="s">
        <v>1620</v>
      </c>
    </row>
    <row r="102" s="2" customFormat="1">
      <c r="A102" s="42"/>
      <c r="B102" s="43"/>
      <c r="C102" s="44"/>
      <c r="D102" s="221" t="s">
        <v>164</v>
      </c>
      <c r="E102" s="44"/>
      <c r="F102" s="222" t="s">
        <v>778</v>
      </c>
      <c r="G102" s="44"/>
      <c r="H102" s="44"/>
      <c r="I102" s="223"/>
      <c r="J102" s="44"/>
      <c r="K102" s="44"/>
      <c r="L102" s="48"/>
      <c r="M102" s="224"/>
      <c r="N102" s="225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164</v>
      </c>
      <c r="AU102" s="20" t="s">
        <v>88</v>
      </c>
    </row>
    <row r="103" s="2" customFormat="1" ht="16.5" customHeight="1">
      <c r="A103" s="42"/>
      <c r="B103" s="43"/>
      <c r="C103" s="208" t="s">
        <v>196</v>
      </c>
      <c r="D103" s="208" t="s">
        <v>158</v>
      </c>
      <c r="E103" s="209" t="s">
        <v>780</v>
      </c>
      <c r="F103" s="210" t="s">
        <v>781</v>
      </c>
      <c r="G103" s="211" t="s">
        <v>221</v>
      </c>
      <c r="H103" s="212">
        <v>1.54</v>
      </c>
      <c r="I103" s="213"/>
      <c r="J103" s="214">
        <f>ROUND(I103*H103,2)</f>
        <v>0</v>
      </c>
      <c r="K103" s="210" t="s">
        <v>32</v>
      </c>
      <c r="L103" s="48"/>
      <c r="M103" s="215" t="s">
        <v>32</v>
      </c>
      <c r="N103" s="216" t="s">
        <v>49</v>
      </c>
      <c r="O103" s="88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19" t="s">
        <v>162</v>
      </c>
      <c r="AT103" s="219" t="s">
        <v>158</v>
      </c>
      <c r="AU103" s="219" t="s">
        <v>88</v>
      </c>
      <c r="AY103" s="20" t="s">
        <v>156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86</v>
      </c>
      <c r="BK103" s="220">
        <f>ROUND(I103*H103,2)</f>
        <v>0</v>
      </c>
      <c r="BL103" s="20" t="s">
        <v>162</v>
      </c>
      <c r="BM103" s="219" t="s">
        <v>1621</v>
      </c>
    </row>
    <row r="104" s="2" customFormat="1">
      <c r="A104" s="42"/>
      <c r="B104" s="43"/>
      <c r="C104" s="44"/>
      <c r="D104" s="221" t="s">
        <v>164</v>
      </c>
      <c r="E104" s="44"/>
      <c r="F104" s="222" t="s">
        <v>783</v>
      </c>
      <c r="G104" s="44"/>
      <c r="H104" s="44"/>
      <c r="I104" s="223"/>
      <c r="J104" s="44"/>
      <c r="K104" s="44"/>
      <c r="L104" s="48"/>
      <c r="M104" s="224"/>
      <c r="N104" s="225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164</v>
      </c>
      <c r="AU104" s="20" t="s">
        <v>88</v>
      </c>
    </row>
    <row r="105" s="2" customFormat="1" ht="16.5" customHeight="1">
      <c r="A105" s="42"/>
      <c r="B105" s="43"/>
      <c r="C105" s="208" t="s">
        <v>202</v>
      </c>
      <c r="D105" s="208" t="s">
        <v>158</v>
      </c>
      <c r="E105" s="209" t="s">
        <v>785</v>
      </c>
      <c r="F105" s="210" t="s">
        <v>786</v>
      </c>
      <c r="G105" s="211" t="s">
        <v>221</v>
      </c>
      <c r="H105" s="212">
        <v>20.02</v>
      </c>
      <c r="I105" s="213"/>
      <c r="J105" s="214">
        <f>ROUND(I105*H105,2)</f>
        <v>0</v>
      </c>
      <c r="K105" s="210" t="s">
        <v>32</v>
      </c>
      <c r="L105" s="48"/>
      <c r="M105" s="215" t="s">
        <v>32</v>
      </c>
      <c r="N105" s="216" t="s">
        <v>49</v>
      </c>
      <c r="O105" s="88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19" t="s">
        <v>162</v>
      </c>
      <c r="AT105" s="219" t="s">
        <v>158</v>
      </c>
      <c r="AU105" s="219" t="s">
        <v>88</v>
      </c>
      <c r="AY105" s="20" t="s">
        <v>156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86</v>
      </c>
      <c r="BK105" s="220">
        <f>ROUND(I105*H105,2)</f>
        <v>0</v>
      </c>
      <c r="BL105" s="20" t="s">
        <v>162</v>
      </c>
      <c r="BM105" s="219" t="s">
        <v>1622</v>
      </c>
    </row>
    <row r="106" s="2" customFormat="1">
      <c r="A106" s="42"/>
      <c r="B106" s="43"/>
      <c r="C106" s="44"/>
      <c r="D106" s="221" t="s">
        <v>164</v>
      </c>
      <c r="E106" s="44"/>
      <c r="F106" s="222" t="s">
        <v>788</v>
      </c>
      <c r="G106" s="44"/>
      <c r="H106" s="44"/>
      <c r="I106" s="223"/>
      <c r="J106" s="44"/>
      <c r="K106" s="44"/>
      <c r="L106" s="48"/>
      <c r="M106" s="224"/>
      <c r="N106" s="225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164</v>
      </c>
      <c r="AU106" s="20" t="s">
        <v>88</v>
      </c>
    </row>
    <row r="107" s="14" customFormat="1">
      <c r="A107" s="14"/>
      <c r="B107" s="236"/>
      <c r="C107" s="237"/>
      <c r="D107" s="221" t="s">
        <v>166</v>
      </c>
      <c r="E107" s="238" t="s">
        <v>32</v>
      </c>
      <c r="F107" s="239" t="s">
        <v>1623</v>
      </c>
      <c r="G107" s="237"/>
      <c r="H107" s="240">
        <v>20.02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166</v>
      </c>
      <c r="AU107" s="246" t="s">
        <v>88</v>
      </c>
      <c r="AV107" s="14" t="s">
        <v>88</v>
      </c>
      <c r="AW107" s="14" t="s">
        <v>39</v>
      </c>
      <c r="AX107" s="14" t="s">
        <v>86</v>
      </c>
      <c r="AY107" s="246" t="s">
        <v>156</v>
      </c>
    </row>
    <row r="108" s="2" customFormat="1" ht="21.75" customHeight="1">
      <c r="A108" s="42"/>
      <c r="B108" s="43"/>
      <c r="C108" s="208" t="s">
        <v>207</v>
      </c>
      <c r="D108" s="208" t="s">
        <v>158</v>
      </c>
      <c r="E108" s="209" t="s">
        <v>791</v>
      </c>
      <c r="F108" s="210" t="s">
        <v>792</v>
      </c>
      <c r="G108" s="211" t="s">
        <v>221</v>
      </c>
      <c r="H108" s="212">
        <v>183.899</v>
      </c>
      <c r="I108" s="213"/>
      <c r="J108" s="214">
        <f>ROUND(I108*H108,2)</f>
        <v>0</v>
      </c>
      <c r="K108" s="210" t="s">
        <v>32</v>
      </c>
      <c r="L108" s="48"/>
      <c r="M108" s="215" t="s">
        <v>32</v>
      </c>
      <c r="N108" s="216" t="s">
        <v>49</v>
      </c>
      <c r="O108" s="88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19" t="s">
        <v>162</v>
      </c>
      <c r="AT108" s="219" t="s">
        <v>158</v>
      </c>
      <c r="AU108" s="219" t="s">
        <v>88</v>
      </c>
      <c r="AY108" s="20" t="s">
        <v>156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86</v>
      </c>
      <c r="BK108" s="220">
        <f>ROUND(I108*H108,2)</f>
        <v>0</v>
      </c>
      <c r="BL108" s="20" t="s">
        <v>162</v>
      </c>
      <c r="BM108" s="219" t="s">
        <v>1624</v>
      </c>
    </row>
    <row r="109" s="2" customFormat="1">
      <c r="A109" s="42"/>
      <c r="B109" s="43"/>
      <c r="C109" s="44"/>
      <c r="D109" s="221" t="s">
        <v>164</v>
      </c>
      <c r="E109" s="44"/>
      <c r="F109" s="222" t="s">
        <v>794</v>
      </c>
      <c r="G109" s="44"/>
      <c r="H109" s="44"/>
      <c r="I109" s="223"/>
      <c r="J109" s="44"/>
      <c r="K109" s="44"/>
      <c r="L109" s="48"/>
      <c r="M109" s="224"/>
      <c r="N109" s="225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164</v>
      </c>
      <c r="AU109" s="20" t="s">
        <v>88</v>
      </c>
    </row>
    <row r="110" s="12" customFormat="1" ht="25.92" customHeight="1">
      <c r="A110" s="12"/>
      <c r="B110" s="192"/>
      <c r="C110" s="193"/>
      <c r="D110" s="194" t="s">
        <v>77</v>
      </c>
      <c r="E110" s="195" t="s">
        <v>802</v>
      </c>
      <c r="F110" s="195" t="s">
        <v>803</v>
      </c>
      <c r="G110" s="193"/>
      <c r="H110" s="193"/>
      <c r="I110" s="196"/>
      <c r="J110" s="197">
        <f>BK110</f>
        <v>0</v>
      </c>
      <c r="K110" s="193"/>
      <c r="L110" s="198"/>
      <c r="M110" s="199"/>
      <c r="N110" s="200"/>
      <c r="O110" s="200"/>
      <c r="P110" s="201">
        <f>P111+P125+P145+P167+P173+P214</f>
        <v>0</v>
      </c>
      <c r="Q110" s="200"/>
      <c r="R110" s="201">
        <f>R111+R125+R145+R167+R173+R214</f>
        <v>0.53646000000000005</v>
      </c>
      <c r="S110" s="200"/>
      <c r="T110" s="202">
        <f>T111+T125+T145+T167+T173+T214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3" t="s">
        <v>88</v>
      </c>
      <c r="AT110" s="204" t="s">
        <v>77</v>
      </c>
      <c r="AU110" s="204" t="s">
        <v>78</v>
      </c>
      <c r="AY110" s="203" t="s">
        <v>156</v>
      </c>
      <c r="BK110" s="205">
        <f>BK111+BK125+BK145+BK167+BK173+BK214</f>
        <v>0</v>
      </c>
    </row>
    <row r="111" s="12" customFormat="1" ht="22.8" customHeight="1">
      <c r="A111" s="12"/>
      <c r="B111" s="192"/>
      <c r="C111" s="193"/>
      <c r="D111" s="194" t="s">
        <v>77</v>
      </c>
      <c r="E111" s="206" t="s">
        <v>904</v>
      </c>
      <c r="F111" s="206" t="s">
        <v>905</v>
      </c>
      <c r="G111" s="193"/>
      <c r="H111" s="193"/>
      <c r="I111" s="196"/>
      <c r="J111" s="207">
        <f>BK111</f>
        <v>0</v>
      </c>
      <c r="K111" s="193"/>
      <c r="L111" s="198"/>
      <c r="M111" s="199"/>
      <c r="N111" s="200"/>
      <c r="O111" s="200"/>
      <c r="P111" s="201">
        <f>SUM(P112:P124)</f>
        <v>0</v>
      </c>
      <c r="Q111" s="200"/>
      <c r="R111" s="201">
        <f>SUM(R112:R124)</f>
        <v>0.025729999999999999</v>
      </c>
      <c r="S111" s="200"/>
      <c r="T111" s="202">
        <f>SUM(T112:T124)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3" t="s">
        <v>88</v>
      </c>
      <c r="AT111" s="204" t="s">
        <v>77</v>
      </c>
      <c r="AU111" s="204" t="s">
        <v>86</v>
      </c>
      <c r="AY111" s="203" t="s">
        <v>156</v>
      </c>
      <c r="BK111" s="205">
        <f>SUM(BK112:BK124)</f>
        <v>0</v>
      </c>
    </row>
    <row r="112" s="2" customFormat="1" ht="16.5" customHeight="1">
      <c r="A112" s="42"/>
      <c r="B112" s="43"/>
      <c r="C112" s="208" t="s">
        <v>213</v>
      </c>
      <c r="D112" s="208" t="s">
        <v>158</v>
      </c>
      <c r="E112" s="209" t="s">
        <v>1625</v>
      </c>
      <c r="F112" s="210" t="s">
        <v>1626</v>
      </c>
      <c r="G112" s="211" t="s">
        <v>242</v>
      </c>
      <c r="H112" s="212">
        <v>67</v>
      </c>
      <c r="I112" s="213"/>
      <c r="J112" s="214">
        <f>ROUND(I112*H112,2)</f>
        <v>0</v>
      </c>
      <c r="K112" s="210" t="s">
        <v>32</v>
      </c>
      <c r="L112" s="48"/>
      <c r="M112" s="215" t="s">
        <v>32</v>
      </c>
      <c r="N112" s="216" t="s">
        <v>49</v>
      </c>
      <c r="O112" s="88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19" t="s">
        <v>274</v>
      </c>
      <c r="AT112" s="219" t="s">
        <v>158</v>
      </c>
      <c r="AU112" s="219" t="s">
        <v>88</v>
      </c>
      <c r="AY112" s="20" t="s">
        <v>156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86</v>
      </c>
      <c r="BK112" s="220">
        <f>ROUND(I112*H112,2)</f>
        <v>0</v>
      </c>
      <c r="BL112" s="20" t="s">
        <v>274</v>
      </c>
      <c r="BM112" s="219" t="s">
        <v>1627</v>
      </c>
    </row>
    <row r="113" s="2" customFormat="1">
      <c r="A113" s="42"/>
      <c r="B113" s="43"/>
      <c r="C113" s="44"/>
      <c r="D113" s="221" t="s">
        <v>164</v>
      </c>
      <c r="E113" s="44"/>
      <c r="F113" s="222" t="s">
        <v>1628</v>
      </c>
      <c r="G113" s="44"/>
      <c r="H113" s="44"/>
      <c r="I113" s="223"/>
      <c r="J113" s="44"/>
      <c r="K113" s="44"/>
      <c r="L113" s="48"/>
      <c r="M113" s="224"/>
      <c r="N113" s="22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164</v>
      </c>
      <c r="AU113" s="20" t="s">
        <v>88</v>
      </c>
    </row>
    <row r="114" s="14" customFormat="1">
      <c r="A114" s="14"/>
      <c r="B114" s="236"/>
      <c r="C114" s="237"/>
      <c r="D114" s="221" t="s">
        <v>166</v>
      </c>
      <c r="E114" s="238" t="s">
        <v>32</v>
      </c>
      <c r="F114" s="239" t="s">
        <v>1629</v>
      </c>
      <c r="G114" s="237"/>
      <c r="H114" s="240">
        <v>67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166</v>
      </c>
      <c r="AU114" s="246" t="s">
        <v>88</v>
      </c>
      <c r="AV114" s="14" t="s">
        <v>88</v>
      </c>
      <c r="AW114" s="14" t="s">
        <v>39</v>
      </c>
      <c r="AX114" s="14" t="s">
        <v>86</v>
      </c>
      <c r="AY114" s="246" t="s">
        <v>156</v>
      </c>
    </row>
    <row r="115" s="2" customFormat="1" ht="16.5" customHeight="1">
      <c r="A115" s="42"/>
      <c r="B115" s="43"/>
      <c r="C115" s="269" t="s">
        <v>218</v>
      </c>
      <c r="D115" s="269" t="s">
        <v>517</v>
      </c>
      <c r="E115" s="270" t="s">
        <v>1630</v>
      </c>
      <c r="F115" s="271" t="s">
        <v>1631</v>
      </c>
      <c r="G115" s="272" t="s">
        <v>242</v>
      </c>
      <c r="H115" s="273">
        <v>12</v>
      </c>
      <c r="I115" s="274"/>
      <c r="J115" s="275">
        <f>ROUND(I115*H115,2)</f>
        <v>0</v>
      </c>
      <c r="K115" s="271" t="s">
        <v>32</v>
      </c>
      <c r="L115" s="276"/>
      <c r="M115" s="277" t="s">
        <v>32</v>
      </c>
      <c r="N115" s="278" t="s">
        <v>49</v>
      </c>
      <c r="O115" s="88"/>
      <c r="P115" s="217">
        <f>O115*H115</f>
        <v>0</v>
      </c>
      <c r="Q115" s="217">
        <v>0.00054000000000000001</v>
      </c>
      <c r="R115" s="217">
        <f>Q115*H115</f>
        <v>0.0064799999999999996</v>
      </c>
      <c r="S115" s="217">
        <v>0</v>
      </c>
      <c r="T115" s="218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19" t="s">
        <v>394</v>
      </c>
      <c r="AT115" s="219" t="s">
        <v>517</v>
      </c>
      <c r="AU115" s="219" t="s">
        <v>88</v>
      </c>
      <c r="AY115" s="20" t="s">
        <v>156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86</v>
      </c>
      <c r="BK115" s="220">
        <f>ROUND(I115*H115,2)</f>
        <v>0</v>
      </c>
      <c r="BL115" s="20" t="s">
        <v>274</v>
      </c>
      <c r="BM115" s="219" t="s">
        <v>1632</v>
      </c>
    </row>
    <row r="116" s="2" customFormat="1">
      <c r="A116" s="42"/>
      <c r="B116" s="43"/>
      <c r="C116" s="44"/>
      <c r="D116" s="221" t="s">
        <v>164</v>
      </c>
      <c r="E116" s="44"/>
      <c r="F116" s="222" t="s">
        <v>1631</v>
      </c>
      <c r="G116" s="44"/>
      <c r="H116" s="44"/>
      <c r="I116" s="223"/>
      <c r="J116" s="44"/>
      <c r="K116" s="44"/>
      <c r="L116" s="48"/>
      <c r="M116" s="224"/>
      <c r="N116" s="225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164</v>
      </c>
      <c r="AU116" s="20" t="s">
        <v>88</v>
      </c>
    </row>
    <row r="117" s="2" customFormat="1" ht="16.5" customHeight="1">
      <c r="A117" s="42"/>
      <c r="B117" s="43"/>
      <c r="C117" s="269" t="s">
        <v>225</v>
      </c>
      <c r="D117" s="269" t="s">
        <v>517</v>
      </c>
      <c r="E117" s="270" t="s">
        <v>1633</v>
      </c>
      <c r="F117" s="271" t="s">
        <v>1634</v>
      </c>
      <c r="G117" s="272" t="s">
        <v>242</v>
      </c>
      <c r="H117" s="273">
        <v>15</v>
      </c>
      <c r="I117" s="274"/>
      <c r="J117" s="275">
        <f>ROUND(I117*H117,2)</f>
        <v>0</v>
      </c>
      <c r="K117" s="271" t="s">
        <v>32</v>
      </c>
      <c r="L117" s="276"/>
      <c r="M117" s="277" t="s">
        <v>32</v>
      </c>
      <c r="N117" s="278" t="s">
        <v>49</v>
      </c>
      <c r="O117" s="88"/>
      <c r="P117" s="217">
        <f>O117*H117</f>
        <v>0</v>
      </c>
      <c r="Q117" s="217">
        <v>0.00027</v>
      </c>
      <c r="R117" s="217">
        <f>Q117*H117</f>
        <v>0.0040499999999999998</v>
      </c>
      <c r="S117" s="217">
        <v>0</v>
      </c>
      <c r="T117" s="218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19" t="s">
        <v>394</v>
      </c>
      <c r="AT117" s="219" t="s">
        <v>517</v>
      </c>
      <c r="AU117" s="219" t="s">
        <v>88</v>
      </c>
      <c r="AY117" s="20" t="s">
        <v>156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274</v>
      </c>
      <c r="BM117" s="219" t="s">
        <v>1635</v>
      </c>
    </row>
    <row r="118" s="2" customFormat="1">
      <c r="A118" s="42"/>
      <c r="B118" s="43"/>
      <c r="C118" s="44"/>
      <c r="D118" s="221" t="s">
        <v>164</v>
      </c>
      <c r="E118" s="44"/>
      <c r="F118" s="222" t="s">
        <v>1634</v>
      </c>
      <c r="G118" s="44"/>
      <c r="H118" s="44"/>
      <c r="I118" s="223"/>
      <c r="J118" s="44"/>
      <c r="K118" s="44"/>
      <c r="L118" s="48"/>
      <c r="M118" s="224"/>
      <c r="N118" s="225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164</v>
      </c>
      <c r="AU118" s="20" t="s">
        <v>88</v>
      </c>
    </row>
    <row r="119" s="2" customFormat="1" ht="16.5" customHeight="1">
      <c r="A119" s="42"/>
      <c r="B119" s="43"/>
      <c r="C119" s="269" t="s">
        <v>230</v>
      </c>
      <c r="D119" s="269" t="s">
        <v>517</v>
      </c>
      <c r="E119" s="270" t="s">
        <v>1636</v>
      </c>
      <c r="F119" s="271" t="s">
        <v>1637</v>
      </c>
      <c r="G119" s="272" t="s">
        <v>242</v>
      </c>
      <c r="H119" s="273">
        <v>35</v>
      </c>
      <c r="I119" s="274"/>
      <c r="J119" s="275">
        <f>ROUND(I119*H119,2)</f>
        <v>0</v>
      </c>
      <c r="K119" s="271" t="s">
        <v>32</v>
      </c>
      <c r="L119" s="276"/>
      <c r="M119" s="277" t="s">
        <v>32</v>
      </c>
      <c r="N119" s="278" t="s">
        <v>49</v>
      </c>
      <c r="O119" s="88"/>
      <c r="P119" s="217">
        <f>O119*H119</f>
        <v>0</v>
      </c>
      <c r="Q119" s="217">
        <v>0.00036999999999999999</v>
      </c>
      <c r="R119" s="217">
        <f>Q119*H119</f>
        <v>0.01295</v>
      </c>
      <c r="S119" s="217">
        <v>0</v>
      </c>
      <c r="T119" s="218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19" t="s">
        <v>394</v>
      </c>
      <c r="AT119" s="219" t="s">
        <v>517</v>
      </c>
      <c r="AU119" s="219" t="s">
        <v>88</v>
      </c>
      <c r="AY119" s="20" t="s">
        <v>156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86</v>
      </c>
      <c r="BK119" s="220">
        <f>ROUND(I119*H119,2)</f>
        <v>0</v>
      </c>
      <c r="BL119" s="20" t="s">
        <v>274</v>
      </c>
      <c r="BM119" s="219" t="s">
        <v>1638</v>
      </c>
    </row>
    <row r="120" s="2" customFormat="1">
      <c r="A120" s="42"/>
      <c r="B120" s="43"/>
      <c r="C120" s="44"/>
      <c r="D120" s="221" t="s">
        <v>164</v>
      </c>
      <c r="E120" s="44"/>
      <c r="F120" s="222" t="s">
        <v>1637</v>
      </c>
      <c r="G120" s="44"/>
      <c r="H120" s="44"/>
      <c r="I120" s="223"/>
      <c r="J120" s="44"/>
      <c r="K120" s="44"/>
      <c r="L120" s="48"/>
      <c r="M120" s="224"/>
      <c r="N120" s="225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164</v>
      </c>
      <c r="AU120" s="20" t="s">
        <v>88</v>
      </c>
    </row>
    <row r="121" s="2" customFormat="1" ht="16.5" customHeight="1">
      <c r="A121" s="42"/>
      <c r="B121" s="43"/>
      <c r="C121" s="269" t="s">
        <v>239</v>
      </c>
      <c r="D121" s="269" t="s">
        <v>517</v>
      </c>
      <c r="E121" s="270" t="s">
        <v>1639</v>
      </c>
      <c r="F121" s="271" t="s">
        <v>1640</v>
      </c>
      <c r="G121" s="272" t="s">
        <v>242</v>
      </c>
      <c r="H121" s="273">
        <v>5</v>
      </c>
      <c r="I121" s="274"/>
      <c r="J121" s="275">
        <f>ROUND(I121*H121,2)</f>
        <v>0</v>
      </c>
      <c r="K121" s="271" t="s">
        <v>32</v>
      </c>
      <c r="L121" s="276"/>
      <c r="M121" s="277" t="s">
        <v>32</v>
      </c>
      <c r="N121" s="278" t="s">
        <v>49</v>
      </c>
      <c r="O121" s="88"/>
      <c r="P121" s="217">
        <f>O121*H121</f>
        <v>0</v>
      </c>
      <c r="Q121" s="217">
        <v>0.00044999999999999999</v>
      </c>
      <c r="R121" s="217">
        <f>Q121*H121</f>
        <v>0.0022499999999999998</v>
      </c>
      <c r="S121" s="217">
        <v>0</v>
      </c>
      <c r="T121" s="218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19" t="s">
        <v>394</v>
      </c>
      <c r="AT121" s="219" t="s">
        <v>517</v>
      </c>
      <c r="AU121" s="219" t="s">
        <v>88</v>
      </c>
      <c r="AY121" s="20" t="s">
        <v>156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274</v>
      </c>
      <c r="BM121" s="219" t="s">
        <v>1641</v>
      </c>
    </row>
    <row r="122" s="2" customFormat="1">
      <c r="A122" s="42"/>
      <c r="B122" s="43"/>
      <c r="C122" s="44"/>
      <c r="D122" s="221" t="s">
        <v>164</v>
      </c>
      <c r="E122" s="44"/>
      <c r="F122" s="222" t="s">
        <v>1640</v>
      </c>
      <c r="G122" s="44"/>
      <c r="H122" s="44"/>
      <c r="I122" s="223"/>
      <c r="J122" s="44"/>
      <c r="K122" s="44"/>
      <c r="L122" s="48"/>
      <c r="M122" s="224"/>
      <c r="N122" s="225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164</v>
      </c>
      <c r="AU122" s="20" t="s">
        <v>88</v>
      </c>
    </row>
    <row r="123" s="2" customFormat="1" ht="16.5" customHeight="1">
      <c r="A123" s="42"/>
      <c r="B123" s="43"/>
      <c r="C123" s="208" t="s">
        <v>250</v>
      </c>
      <c r="D123" s="208" t="s">
        <v>158</v>
      </c>
      <c r="E123" s="209" t="s">
        <v>1642</v>
      </c>
      <c r="F123" s="210" t="s">
        <v>1643</v>
      </c>
      <c r="G123" s="211" t="s">
        <v>1258</v>
      </c>
      <c r="H123" s="279"/>
      <c r="I123" s="213"/>
      <c r="J123" s="214">
        <f>ROUND(I123*H123,2)</f>
        <v>0</v>
      </c>
      <c r="K123" s="210" t="s">
        <v>32</v>
      </c>
      <c r="L123" s="48"/>
      <c r="M123" s="215" t="s">
        <v>32</v>
      </c>
      <c r="N123" s="216" t="s">
        <v>49</v>
      </c>
      <c r="O123" s="88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19" t="s">
        <v>274</v>
      </c>
      <c r="AT123" s="219" t="s">
        <v>158</v>
      </c>
      <c r="AU123" s="219" t="s">
        <v>88</v>
      </c>
      <c r="AY123" s="20" t="s">
        <v>156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86</v>
      </c>
      <c r="BK123" s="220">
        <f>ROUND(I123*H123,2)</f>
        <v>0</v>
      </c>
      <c r="BL123" s="20" t="s">
        <v>274</v>
      </c>
      <c r="BM123" s="219" t="s">
        <v>1644</v>
      </c>
    </row>
    <row r="124" s="2" customFormat="1">
      <c r="A124" s="42"/>
      <c r="B124" s="43"/>
      <c r="C124" s="44"/>
      <c r="D124" s="221" t="s">
        <v>164</v>
      </c>
      <c r="E124" s="44"/>
      <c r="F124" s="222" t="s">
        <v>1645</v>
      </c>
      <c r="G124" s="44"/>
      <c r="H124" s="44"/>
      <c r="I124" s="223"/>
      <c r="J124" s="44"/>
      <c r="K124" s="44"/>
      <c r="L124" s="48"/>
      <c r="M124" s="224"/>
      <c r="N124" s="225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164</v>
      </c>
      <c r="AU124" s="20" t="s">
        <v>88</v>
      </c>
    </row>
    <row r="125" s="12" customFormat="1" ht="22.8" customHeight="1">
      <c r="A125" s="12"/>
      <c r="B125" s="192"/>
      <c r="C125" s="193"/>
      <c r="D125" s="194" t="s">
        <v>77</v>
      </c>
      <c r="E125" s="206" t="s">
        <v>1646</v>
      </c>
      <c r="F125" s="206" t="s">
        <v>1647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SUM(P126:P144)</f>
        <v>0</v>
      </c>
      <c r="Q125" s="200"/>
      <c r="R125" s="201">
        <f>SUM(R126:R144)</f>
        <v>0.057620000000000005</v>
      </c>
      <c r="S125" s="200"/>
      <c r="T125" s="202">
        <f>SUM(T126:T144)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3" t="s">
        <v>88</v>
      </c>
      <c r="AT125" s="204" t="s">
        <v>77</v>
      </c>
      <c r="AU125" s="204" t="s">
        <v>86</v>
      </c>
      <c r="AY125" s="203" t="s">
        <v>156</v>
      </c>
      <c r="BK125" s="205">
        <f>SUM(BK126:BK144)</f>
        <v>0</v>
      </c>
    </row>
    <row r="126" s="2" customFormat="1" ht="16.5" customHeight="1">
      <c r="A126" s="42"/>
      <c r="B126" s="43"/>
      <c r="C126" s="208" t="s">
        <v>8</v>
      </c>
      <c r="D126" s="208" t="s">
        <v>158</v>
      </c>
      <c r="E126" s="209" t="s">
        <v>1648</v>
      </c>
      <c r="F126" s="210" t="s">
        <v>1649</v>
      </c>
      <c r="G126" s="211" t="s">
        <v>242</v>
      </c>
      <c r="H126" s="212">
        <v>5</v>
      </c>
      <c r="I126" s="213"/>
      <c r="J126" s="214">
        <f>ROUND(I126*H126,2)</f>
        <v>0</v>
      </c>
      <c r="K126" s="210" t="s">
        <v>32</v>
      </c>
      <c r="L126" s="48"/>
      <c r="M126" s="215" t="s">
        <v>32</v>
      </c>
      <c r="N126" s="216" t="s">
        <v>49</v>
      </c>
      <c r="O126" s="88"/>
      <c r="P126" s="217">
        <f>O126*H126</f>
        <v>0</v>
      </c>
      <c r="Q126" s="217">
        <v>0.00142</v>
      </c>
      <c r="R126" s="217">
        <f>Q126*H126</f>
        <v>0.0071000000000000004</v>
      </c>
      <c r="S126" s="217">
        <v>0</v>
      </c>
      <c r="T126" s="218">
        <f>S126*H126</f>
        <v>0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R126" s="219" t="s">
        <v>274</v>
      </c>
      <c r="AT126" s="219" t="s">
        <v>158</v>
      </c>
      <c r="AU126" s="219" t="s">
        <v>88</v>
      </c>
      <c r="AY126" s="20" t="s">
        <v>156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86</v>
      </c>
      <c r="BK126" s="220">
        <f>ROUND(I126*H126,2)</f>
        <v>0</v>
      </c>
      <c r="BL126" s="20" t="s">
        <v>274</v>
      </c>
      <c r="BM126" s="219" t="s">
        <v>1650</v>
      </c>
    </row>
    <row r="127" s="2" customFormat="1">
      <c r="A127" s="42"/>
      <c r="B127" s="43"/>
      <c r="C127" s="44"/>
      <c r="D127" s="221" t="s">
        <v>164</v>
      </c>
      <c r="E127" s="44"/>
      <c r="F127" s="222" t="s">
        <v>1651</v>
      </c>
      <c r="G127" s="44"/>
      <c r="H127" s="44"/>
      <c r="I127" s="223"/>
      <c r="J127" s="44"/>
      <c r="K127" s="44"/>
      <c r="L127" s="48"/>
      <c r="M127" s="224"/>
      <c r="N127" s="225"/>
      <c r="O127" s="88"/>
      <c r="P127" s="88"/>
      <c r="Q127" s="88"/>
      <c r="R127" s="88"/>
      <c r="S127" s="88"/>
      <c r="T127" s="89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T127" s="20" t="s">
        <v>164</v>
      </c>
      <c r="AU127" s="20" t="s">
        <v>88</v>
      </c>
    </row>
    <row r="128" s="2" customFormat="1" ht="16.5" customHeight="1">
      <c r="A128" s="42"/>
      <c r="B128" s="43"/>
      <c r="C128" s="208" t="s">
        <v>274</v>
      </c>
      <c r="D128" s="208" t="s">
        <v>158</v>
      </c>
      <c r="E128" s="209" t="s">
        <v>1652</v>
      </c>
      <c r="F128" s="210" t="s">
        <v>1653</v>
      </c>
      <c r="G128" s="211" t="s">
        <v>242</v>
      </c>
      <c r="H128" s="212">
        <v>16</v>
      </c>
      <c r="I128" s="213"/>
      <c r="J128" s="214">
        <f>ROUND(I128*H128,2)</f>
        <v>0</v>
      </c>
      <c r="K128" s="210" t="s">
        <v>32</v>
      </c>
      <c r="L128" s="48"/>
      <c r="M128" s="215" t="s">
        <v>32</v>
      </c>
      <c r="N128" s="216" t="s">
        <v>49</v>
      </c>
      <c r="O128" s="88"/>
      <c r="P128" s="217">
        <f>O128*H128</f>
        <v>0</v>
      </c>
      <c r="Q128" s="217">
        <v>0.00197</v>
      </c>
      <c r="R128" s="217">
        <f>Q128*H128</f>
        <v>0.031519999999999999</v>
      </c>
      <c r="S128" s="217">
        <v>0</v>
      </c>
      <c r="T128" s="21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19" t="s">
        <v>274</v>
      </c>
      <c r="AT128" s="219" t="s">
        <v>158</v>
      </c>
      <c r="AU128" s="219" t="s">
        <v>88</v>
      </c>
      <c r="AY128" s="20" t="s">
        <v>156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274</v>
      </c>
      <c r="BM128" s="219" t="s">
        <v>1654</v>
      </c>
    </row>
    <row r="129" s="2" customFormat="1">
      <c r="A129" s="42"/>
      <c r="B129" s="43"/>
      <c r="C129" s="44"/>
      <c r="D129" s="221" t="s">
        <v>164</v>
      </c>
      <c r="E129" s="44"/>
      <c r="F129" s="222" t="s">
        <v>1655</v>
      </c>
      <c r="G129" s="44"/>
      <c r="H129" s="44"/>
      <c r="I129" s="223"/>
      <c r="J129" s="44"/>
      <c r="K129" s="44"/>
      <c r="L129" s="48"/>
      <c r="M129" s="224"/>
      <c r="N129" s="225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164</v>
      </c>
      <c r="AU129" s="20" t="s">
        <v>88</v>
      </c>
    </row>
    <row r="130" s="2" customFormat="1" ht="16.5" customHeight="1">
      <c r="A130" s="42"/>
      <c r="B130" s="43"/>
      <c r="C130" s="208" t="s">
        <v>283</v>
      </c>
      <c r="D130" s="208" t="s">
        <v>158</v>
      </c>
      <c r="E130" s="209" t="s">
        <v>1656</v>
      </c>
      <c r="F130" s="210" t="s">
        <v>1657</v>
      </c>
      <c r="G130" s="211" t="s">
        <v>242</v>
      </c>
      <c r="H130" s="212">
        <v>5</v>
      </c>
      <c r="I130" s="213"/>
      <c r="J130" s="214">
        <f>ROUND(I130*H130,2)</f>
        <v>0</v>
      </c>
      <c r="K130" s="210" t="s">
        <v>32</v>
      </c>
      <c r="L130" s="48"/>
      <c r="M130" s="215" t="s">
        <v>32</v>
      </c>
      <c r="N130" s="216" t="s">
        <v>49</v>
      </c>
      <c r="O130" s="88"/>
      <c r="P130" s="217">
        <f>O130*H130</f>
        <v>0</v>
      </c>
      <c r="Q130" s="217">
        <v>0.00071000000000000002</v>
      </c>
      <c r="R130" s="217">
        <f>Q130*H130</f>
        <v>0.0035500000000000002</v>
      </c>
      <c r="S130" s="217">
        <v>0</v>
      </c>
      <c r="T130" s="218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19" t="s">
        <v>274</v>
      </c>
      <c r="AT130" s="219" t="s">
        <v>158</v>
      </c>
      <c r="AU130" s="219" t="s">
        <v>88</v>
      </c>
      <c r="AY130" s="20" t="s">
        <v>156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86</v>
      </c>
      <c r="BK130" s="220">
        <f>ROUND(I130*H130,2)</f>
        <v>0</v>
      </c>
      <c r="BL130" s="20" t="s">
        <v>274</v>
      </c>
      <c r="BM130" s="219" t="s">
        <v>1658</v>
      </c>
    </row>
    <row r="131" s="2" customFormat="1">
      <c r="A131" s="42"/>
      <c r="B131" s="43"/>
      <c r="C131" s="44"/>
      <c r="D131" s="221" t="s">
        <v>164</v>
      </c>
      <c r="E131" s="44"/>
      <c r="F131" s="222" t="s">
        <v>1659</v>
      </c>
      <c r="G131" s="44"/>
      <c r="H131" s="44"/>
      <c r="I131" s="223"/>
      <c r="J131" s="44"/>
      <c r="K131" s="44"/>
      <c r="L131" s="48"/>
      <c r="M131" s="224"/>
      <c r="N131" s="225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164</v>
      </c>
      <c r="AU131" s="20" t="s">
        <v>88</v>
      </c>
    </row>
    <row r="132" s="2" customFormat="1" ht="16.5" customHeight="1">
      <c r="A132" s="42"/>
      <c r="B132" s="43"/>
      <c r="C132" s="208" t="s">
        <v>291</v>
      </c>
      <c r="D132" s="208" t="s">
        <v>158</v>
      </c>
      <c r="E132" s="209" t="s">
        <v>1660</v>
      </c>
      <c r="F132" s="210" t="s">
        <v>1661</v>
      </c>
      <c r="G132" s="211" t="s">
        <v>242</v>
      </c>
      <c r="H132" s="212">
        <v>5</v>
      </c>
      <c r="I132" s="213"/>
      <c r="J132" s="214">
        <f>ROUND(I132*H132,2)</f>
        <v>0</v>
      </c>
      <c r="K132" s="210" t="s">
        <v>32</v>
      </c>
      <c r="L132" s="48"/>
      <c r="M132" s="215" t="s">
        <v>32</v>
      </c>
      <c r="N132" s="216" t="s">
        <v>49</v>
      </c>
      <c r="O132" s="88"/>
      <c r="P132" s="217">
        <f>O132*H132</f>
        <v>0</v>
      </c>
      <c r="Q132" s="217">
        <v>0.0020600000000000002</v>
      </c>
      <c r="R132" s="217">
        <f>Q132*H132</f>
        <v>0.0103</v>
      </c>
      <c r="S132" s="217">
        <v>0</v>
      </c>
      <c r="T132" s="218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19" t="s">
        <v>274</v>
      </c>
      <c r="AT132" s="219" t="s">
        <v>158</v>
      </c>
      <c r="AU132" s="219" t="s">
        <v>88</v>
      </c>
      <c r="AY132" s="20" t="s">
        <v>156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86</v>
      </c>
      <c r="BK132" s="220">
        <f>ROUND(I132*H132,2)</f>
        <v>0</v>
      </c>
      <c r="BL132" s="20" t="s">
        <v>274</v>
      </c>
      <c r="BM132" s="219" t="s">
        <v>1662</v>
      </c>
    </row>
    <row r="133" s="2" customFormat="1">
      <c r="A133" s="42"/>
      <c r="B133" s="43"/>
      <c r="C133" s="44"/>
      <c r="D133" s="221" t="s">
        <v>164</v>
      </c>
      <c r="E133" s="44"/>
      <c r="F133" s="222" t="s">
        <v>1663</v>
      </c>
      <c r="G133" s="44"/>
      <c r="H133" s="44"/>
      <c r="I133" s="223"/>
      <c r="J133" s="44"/>
      <c r="K133" s="44"/>
      <c r="L133" s="48"/>
      <c r="M133" s="224"/>
      <c r="N133" s="225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0" t="s">
        <v>164</v>
      </c>
      <c r="AU133" s="20" t="s">
        <v>88</v>
      </c>
    </row>
    <row r="134" s="2" customFormat="1" ht="16.5" customHeight="1">
      <c r="A134" s="42"/>
      <c r="B134" s="43"/>
      <c r="C134" s="208" t="s">
        <v>303</v>
      </c>
      <c r="D134" s="208" t="s">
        <v>158</v>
      </c>
      <c r="E134" s="209" t="s">
        <v>1664</v>
      </c>
      <c r="F134" s="210" t="s">
        <v>1665</v>
      </c>
      <c r="G134" s="211" t="s">
        <v>242</v>
      </c>
      <c r="H134" s="212">
        <v>12</v>
      </c>
      <c r="I134" s="213"/>
      <c r="J134" s="214">
        <f>ROUND(I134*H134,2)</f>
        <v>0</v>
      </c>
      <c r="K134" s="210" t="s">
        <v>32</v>
      </c>
      <c r="L134" s="48"/>
      <c r="M134" s="215" t="s">
        <v>32</v>
      </c>
      <c r="N134" s="216" t="s">
        <v>49</v>
      </c>
      <c r="O134" s="88"/>
      <c r="P134" s="217">
        <f>O134*H134</f>
        <v>0</v>
      </c>
      <c r="Q134" s="217">
        <v>0.00040999999999999999</v>
      </c>
      <c r="R134" s="217">
        <f>Q134*H134</f>
        <v>0.0049199999999999999</v>
      </c>
      <c r="S134" s="217">
        <v>0</v>
      </c>
      <c r="T134" s="218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19" t="s">
        <v>274</v>
      </c>
      <c r="AT134" s="219" t="s">
        <v>158</v>
      </c>
      <c r="AU134" s="219" t="s">
        <v>88</v>
      </c>
      <c r="AY134" s="20" t="s">
        <v>156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86</v>
      </c>
      <c r="BK134" s="220">
        <f>ROUND(I134*H134,2)</f>
        <v>0</v>
      </c>
      <c r="BL134" s="20" t="s">
        <v>274</v>
      </c>
      <c r="BM134" s="219" t="s">
        <v>1666</v>
      </c>
    </row>
    <row r="135" s="2" customFormat="1">
      <c r="A135" s="42"/>
      <c r="B135" s="43"/>
      <c r="C135" s="44"/>
      <c r="D135" s="221" t="s">
        <v>164</v>
      </c>
      <c r="E135" s="44"/>
      <c r="F135" s="222" t="s">
        <v>1667</v>
      </c>
      <c r="G135" s="44"/>
      <c r="H135" s="44"/>
      <c r="I135" s="223"/>
      <c r="J135" s="44"/>
      <c r="K135" s="44"/>
      <c r="L135" s="48"/>
      <c r="M135" s="224"/>
      <c r="N135" s="225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164</v>
      </c>
      <c r="AU135" s="20" t="s">
        <v>88</v>
      </c>
    </row>
    <row r="136" s="2" customFormat="1" ht="16.5" customHeight="1">
      <c r="A136" s="42"/>
      <c r="B136" s="43"/>
      <c r="C136" s="208" t="s">
        <v>309</v>
      </c>
      <c r="D136" s="208" t="s">
        <v>158</v>
      </c>
      <c r="E136" s="209" t="s">
        <v>1668</v>
      </c>
      <c r="F136" s="210" t="s">
        <v>1669</v>
      </c>
      <c r="G136" s="211" t="s">
        <v>306</v>
      </c>
      <c r="H136" s="212">
        <v>1</v>
      </c>
      <c r="I136" s="213"/>
      <c r="J136" s="214">
        <f>ROUND(I136*H136,2)</f>
        <v>0</v>
      </c>
      <c r="K136" s="210" t="s">
        <v>32</v>
      </c>
      <c r="L136" s="48"/>
      <c r="M136" s="215" t="s">
        <v>32</v>
      </c>
      <c r="N136" s="216" t="s">
        <v>49</v>
      </c>
      <c r="O136" s="88"/>
      <c r="P136" s="217">
        <f>O136*H136</f>
        <v>0</v>
      </c>
      <c r="Q136" s="217">
        <v>8.0000000000000007E-05</v>
      </c>
      <c r="R136" s="217">
        <f>Q136*H136</f>
        <v>8.0000000000000007E-05</v>
      </c>
      <c r="S136" s="217">
        <v>0</v>
      </c>
      <c r="T136" s="218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19" t="s">
        <v>274</v>
      </c>
      <c r="AT136" s="219" t="s">
        <v>158</v>
      </c>
      <c r="AU136" s="219" t="s">
        <v>88</v>
      </c>
      <c r="AY136" s="20" t="s">
        <v>156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86</v>
      </c>
      <c r="BK136" s="220">
        <f>ROUND(I136*H136,2)</f>
        <v>0</v>
      </c>
      <c r="BL136" s="20" t="s">
        <v>274</v>
      </c>
      <c r="BM136" s="219" t="s">
        <v>1670</v>
      </c>
    </row>
    <row r="137" s="2" customFormat="1">
      <c r="A137" s="42"/>
      <c r="B137" s="43"/>
      <c r="C137" s="44"/>
      <c r="D137" s="221" t="s">
        <v>164</v>
      </c>
      <c r="E137" s="44"/>
      <c r="F137" s="222" t="s">
        <v>1671</v>
      </c>
      <c r="G137" s="44"/>
      <c r="H137" s="44"/>
      <c r="I137" s="223"/>
      <c r="J137" s="44"/>
      <c r="K137" s="44"/>
      <c r="L137" s="48"/>
      <c r="M137" s="224"/>
      <c r="N137" s="225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164</v>
      </c>
      <c r="AU137" s="20" t="s">
        <v>88</v>
      </c>
    </row>
    <row r="138" s="2" customFormat="1" ht="16.5" customHeight="1">
      <c r="A138" s="42"/>
      <c r="B138" s="43"/>
      <c r="C138" s="208" t="s">
        <v>7</v>
      </c>
      <c r="D138" s="208" t="s">
        <v>158</v>
      </c>
      <c r="E138" s="209" t="s">
        <v>1672</v>
      </c>
      <c r="F138" s="210" t="s">
        <v>1673</v>
      </c>
      <c r="G138" s="211" t="s">
        <v>306</v>
      </c>
      <c r="H138" s="212">
        <v>1</v>
      </c>
      <c r="I138" s="213"/>
      <c r="J138" s="214">
        <f>ROUND(I138*H138,2)</f>
        <v>0</v>
      </c>
      <c r="K138" s="210" t="s">
        <v>32</v>
      </c>
      <c r="L138" s="48"/>
      <c r="M138" s="215" t="s">
        <v>32</v>
      </c>
      <c r="N138" s="216" t="s">
        <v>49</v>
      </c>
      <c r="O138" s="88"/>
      <c r="P138" s="217">
        <f>O138*H138</f>
        <v>0</v>
      </c>
      <c r="Q138" s="217">
        <v>0.00014999999999999999</v>
      </c>
      <c r="R138" s="217">
        <f>Q138*H138</f>
        <v>0.00014999999999999999</v>
      </c>
      <c r="S138" s="217">
        <v>0</v>
      </c>
      <c r="T138" s="218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19" t="s">
        <v>274</v>
      </c>
      <c r="AT138" s="219" t="s">
        <v>158</v>
      </c>
      <c r="AU138" s="219" t="s">
        <v>88</v>
      </c>
      <c r="AY138" s="20" t="s">
        <v>156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86</v>
      </c>
      <c r="BK138" s="220">
        <f>ROUND(I138*H138,2)</f>
        <v>0</v>
      </c>
      <c r="BL138" s="20" t="s">
        <v>274</v>
      </c>
      <c r="BM138" s="219" t="s">
        <v>1674</v>
      </c>
    </row>
    <row r="139" s="2" customFormat="1">
      <c r="A139" s="42"/>
      <c r="B139" s="43"/>
      <c r="C139" s="44"/>
      <c r="D139" s="221" t="s">
        <v>164</v>
      </c>
      <c r="E139" s="44"/>
      <c r="F139" s="222" t="s">
        <v>1675</v>
      </c>
      <c r="G139" s="44"/>
      <c r="H139" s="44"/>
      <c r="I139" s="223"/>
      <c r="J139" s="44"/>
      <c r="K139" s="44"/>
      <c r="L139" s="48"/>
      <c r="M139" s="224"/>
      <c r="N139" s="225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0" t="s">
        <v>164</v>
      </c>
      <c r="AU139" s="20" t="s">
        <v>88</v>
      </c>
    </row>
    <row r="140" s="2" customFormat="1" ht="16.5" customHeight="1">
      <c r="A140" s="42"/>
      <c r="B140" s="43"/>
      <c r="C140" s="208" t="s">
        <v>322</v>
      </c>
      <c r="D140" s="208" t="s">
        <v>158</v>
      </c>
      <c r="E140" s="209" t="s">
        <v>1676</v>
      </c>
      <c r="F140" s="210" t="s">
        <v>1677</v>
      </c>
      <c r="G140" s="211" t="s">
        <v>242</v>
      </c>
      <c r="H140" s="212">
        <v>43</v>
      </c>
      <c r="I140" s="213"/>
      <c r="J140" s="214">
        <f>ROUND(I140*H140,2)</f>
        <v>0</v>
      </c>
      <c r="K140" s="210" t="s">
        <v>32</v>
      </c>
      <c r="L140" s="48"/>
      <c r="M140" s="215" t="s">
        <v>32</v>
      </c>
      <c r="N140" s="216" t="s">
        <v>49</v>
      </c>
      <c r="O140" s="88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19" t="s">
        <v>274</v>
      </c>
      <c r="AT140" s="219" t="s">
        <v>158</v>
      </c>
      <c r="AU140" s="219" t="s">
        <v>88</v>
      </c>
      <c r="AY140" s="20" t="s">
        <v>156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86</v>
      </c>
      <c r="BK140" s="220">
        <f>ROUND(I140*H140,2)</f>
        <v>0</v>
      </c>
      <c r="BL140" s="20" t="s">
        <v>274</v>
      </c>
      <c r="BM140" s="219" t="s">
        <v>1678</v>
      </c>
    </row>
    <row r="141" s="2" customFormat="1">
      <c r="A141" s="42"/>
      <c r="B141" s="43"/>
      <c r="C141" s="44"/>
      <c r="D141" s="221" t="s">
        <v>164</v>
      </c>
      <c r="E141" s="44"/>
      <c r="F141" s="222" t="s">
        <v>1679</v>
      </c>
      <c r="G141" s="44"/>
      <c r="H141" s="44"/>
      <c r="I141" s="223"/>
      <c r="J141" s="44"/>
      <c r="K141" s="44"/>
      <c r="L141" s="48"/>
      <c r="M141" s="224"/>
      <c r="N141" s="225"/>
      <c r="O141" s="88"/>
      <c r="P141" s="88"/>
      <c r="Q141" s="88"/>
      <c r="R141" s="88"/>
      <c r="S141" s="88"/>
      <c r="T141" s="89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0" t="s">
        <v>164</v>
      </c>
      <c r="AU141" s="20" t="s">
        <v>88</v>
      </c>
    </row>
    <row r="142" s="14" customFormat="1">
      <c r="A142" s="14"/>
      <c r="B142" s="236"/>
      <c r="C142" s="237"/>
      <c r="D142" s="221" t="s">
        <v>166</v>
      </c>
      <c r="E142" s="238" t="s">
        <v>32</v>
      </c>
      <c r="F142" s="239" t="s">
        <v>1680</v>
      </c>
      <c r="G142" s="237"/>
      <c r="H142" s="240">
        <v>43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166</v>
      </c>
      <c r="AU142" s="246" t="s">
        <v>88</v>
      </c>
      <c r="AV142" s="14" t="s">
        <v>88</v>
      </c>
      <c r="AW142" s="14" t="s">
        <v>39</v>
      </c>
      <c r="AX142" s="14" t="s">
        <v>86</v>
      </c>
      <c r="AY142" s="246" t="s">
        <v>156</v>
      </c>
    </row>
    <row r="143" s="2" customFormat="1" ht="16.5" customHeight="1">
      <c r="A143" s="42"/>
      <c r="B143" s="43"/>
      <c r="C143" s="208" t="s">
        <v>329</v>
      </c>
      <c r="D143" s="208" t="s">
        <v>158</v>
      </c>
      <c r="E143" s="209" t="s">
        <v>1681</v>
      </c>
      <c r="F143" s="210" t="s">
        <v>1682</v>
      </c>
      <c r="G143" s="211" t="s">
        <v>1258</v>
      </c>
      <c r="H143" s="279"/>
      <c r="I143" s="213"/>
      <c r="J143" s="214">
        <f>ROUND(I143*H143,2)</f>
        <v>0</v>
      </c>
      <c r="K143" s="210" t="s">
        <v>32</v>
      </c>
      <c r="L143" s="48"/>
      <c r="M143" s="215" t="s">
        <v>32</v>
      </c>
      <c r="N143" s="216" t="s">
        <v>49</v>
      </c>
      <c r="O143" s="88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19" t="s">
        <v>274</v>
      </c>
      <c r="AT143" s="219" t="s">
        <v>158</v>
      </c>
      <c r="AU143" s="219" t="s">
        <v>88</v>
      </c>
      <c r="AY143" s="20" t="s">
        <v>156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86</v>
      </c>
      <c r="BK143" s="220">
        <f>ROUND(I143*H143,2)</f>
        <v>0</v>
      </c>
      <c r="BL143" s="20" t="s">
        <v>274</v>
      </c>
      <c r="BM143" s="219" t="s">
        <v>1683</v>
      </c>
    </row>
    <row r="144" s="2" customFormat="1">
      <c r="A144" s="42"/>
      <c r="B144" s="43"/>
      <c r="C144" s="44"/>
      <c r="D144" s="221" t="s">
        <v>164</v>
      </c>
      <c r="E144" s="44"/>
      <c r="F144" s="222" t="s">
        <v>1684</v>
      </c>
      <c r="G144" s="44"/>
      <c r="H144" s="44"/>
      <c r="I144" s="223"/>
      <c r="J144" s="44"/>
      <c r="K144" s="44"/>
      <c r="L144" s="48"/>
      <c r="M144" s="224"/>
      <c r="N144" s="225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0" t="s">
        <v>164</v>
      </c>
      <c r="AU144" s="20" t="s">
        <v>88</v>
      </c>
    </row>
    <row r="145" s="12" customFormat="1" ht="22.8" customHeight="1">
      <c r="A145" s="12"/>
      <c r="B145" s="192"/>
      <c r="C145" s="193"/>
      <c r="D145" s="194" t="s">
        <v>77</v>
      </c>
      <c r="E145" s="206" t="s">
        <v>1685</v>
      </c>
      <c r="F145" s="206" t="s">
        <v>1686</v>
      </c>
      <c r="G145" s="193"/>
      <c r="H145" s="193"/>
      <c r="I145" s="196"/>
      <c r="J145" s="207">
        <f>BK145</f>
        <v>0</v>
      </c>
      <c r="K145" s="193"/>
      <c r="L145" s="198"/>
      <c r="M145" s="199"/>
      <c r="N145" s="200"/>
      <c r="O145" s="200"/>
      <c r="P145" s="201">
        <f>SUM(P146:P166)</f>
        <v>0</v>
      </c>
      <c r="Q145" s="200"/>
      <c r="R145" s="201">
        <f>SUM(R146:R166)</f>
        <v>0.16115000000000002</v>
      </c>
      <c r="S145" s="200"/>
      <c r="T145" s="202">
        <f>SUM(T146:T166)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3" t="s">
        <v>88</v>
      </c>
      <c r="AT145" s="204" t="s">
        <v>77</v>
      </c>
      <c r="AU145" s="204" t="s">
        <v>86</v>
      </c>
      <c r="AY145" s="203" t="s">
        <v>156</v>
      </c>
      <c r="BK145" s="205">
        <f>SUM(BK146:BK166)</f>
        <v>0</v>
      </c>
    </row>
    <row r="146" s="2" customFormat="1" ht="16.5" customHeight="1">
      <c r="A146" s="42"/>
      <c r="B146" s="43"/>
      <c r="C146" s="208" t="s">
        <v>340</v>
      </c>
      <c r="D146" s="208" t="s">
        <v>158</v>
      </c>
      <c r="E146" s="209" t="s">
        <v>1687</v>
      </c>
      <c r="F146" s="210" t="s">
        <v>1688</v>
      </c>
      <c r="G146" s="211" t="s">
        <v>242</v>
      </c>
      <c r="H146" s="212">
        <v>27</v>
      </c>
      <c r="I146" s="213"/>
      <c r="J146" s="214">
        <f>ROUND(I146*H146,2)</f>
        <v>0</v>
      </c>
      <c r="K146" s="210" t="s">
        <v>32</v>
      </c>
      <c r="L146" s="48"/>
      <c r="M146" s="215" t="s">
        <v>32</v>
      </c>
      <c r="N146" s="216" t="s">
        <v>49</v>
      </c>
      <c r="O146" s="88"/>
      <c r="P146" s="217">
        <f>O146*H146</f>
        <v>0</v>
      </c>
      <c r="Q146" s="217">
        <v>0.00097999999999999997</v>
      </c>
      <c r="R146" s="217">
        <f>Q146*H146</f>
        <v>0.026459999999999997</v>
      </c>
      <c r="S146" s="217">
        <v>0</v>
      </c>
      <c r="T146" s="218">
        <f>S146*H146</f>
        <v>0</v>
      </c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R146" s="219" t="s">
        <v>274</v>
      </c>
      <c r="AT146" s="219" t="s">
        <v>158</v>
      </c>
      <c r="AU146" s="219" t="s">
        <v>88</v>
      </c>
      <c r="AY146" s="20" t="s">
        <v>156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20" t="s">
        <v>86</v>
      </c>
      <c r="BK146" s="220">
        <f>ROUND(I146*H146,2)</f>
        <v>0</v>
      </c>
      <c r="BL146" s="20" t="s">
        <v>274</v>
      </c>
      <c r="BM146" s="219" t="s">
        <v>1689</v>
      </c>
    </row>
    <row r="147" s="2" customFormat="1">
      <c r="A147" s="42"/>
      <c r="B147" s="43"/>
      <c r="C147" s="44"/>
      <c r="D147" s="221" t="s">
        <v>164</v>
      </c>
      <c r="E147" s="44"/>
      <c r="F147" s="222" t="s">
        <v>1690</v>
      </c>
      <c r="G147" s="44"/>
      <c r="H147" s="44"/>
      <c r="I147" s="223"/>
      <c r="J147" s="44"/>
      <c r="K147" s="44"/>
      <c r="L147" s="48"/>
      <c r="M147" s="224"/>
      <c r="N147" s="225"/>
      <c r="O147" s="88"/>
      <c r="P147" s="88"/>
      <c r="Q147" s="88"/>
      <c r="R147" s="88"/>
      <c r="S147" s="88"/>
      <c r="T147" s="89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T147" s="20" t="s">
        <v>164</v>
      </c>
      <c r="AU147" s="20" t="s">
        <v>88</v>
      </c>
    </row>
    <row r="148" s="2" customFormat="1" ht="16.5" customHeight="1">
      <c r="A148" s="42"/>
      <c r="B148" s="43"/>
      <c r="C148" s="208" t="s">
        <v>348</v>
      </c>
      <c r="D148" s="208" t="s">
        <v>158</v>
      </c>
      <c r="E148" s="209" t="s">
        <v>1691</v>
      </c>
      <c r="F148" s="210" t="s">
        <v>1692</v>
      </c>
      <c r="G148" s="211" t="s">
        <v>242</v>
      </c>
      <c r="H148" s="212">
        <v>35</v>
      </c>
      <c r="I148" s="213"/>
      <c r="J148" s="214">
        <f>ROUND(I148*H148,2)</f>
        <v>0</v>
      </c>
      <c r="K148" s="210" t="s">
        <v>32</v>
      </c>
      <c r="L148" s="48"/>
      <c r="M148" s="215" t="s">
        <v>32</v>
      </c>
      <c r="N148" s="216" t="s">
        <v>49</v>
      </c>
      <c r="O148" s="88"/>
      <c r="P148" s="217">
        <f>O148*H148</f>
        <v>0</v>
      </c>
      <c r="Q148" s="217">
        <v>0.0028400000000000001</v>
      </c>
      <c r="R148" s="217">
        <f>Q148*H148</f>
        <v>0.099400000000000002</v>
      </c>
      <c r="S148" s="217">
        <v>0</v>
      </c>
      <c r="T148" s="218">
        <f>S148*H148</f>
        <v>0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R148" s="219" t="s">
        <v>274</v>
      </c>
      <c r="AT148" s="219" t="s">
        <v>158</v>
      </c>
      <c r="AU148" s="219" t="s">
        <v>88</v>
      </c>
      <c r="AY148" s="20" t="s">
        <v>156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86</v>
      </c>
      <c r="BK148" s="220">
        <f>ROUND(I148*H148,2)</f>
        <v>0</v>
      </c>
      <c r="BL148" s="20" t="s">
        <v>274</v>
      </c>
      <c r="BM148" s="219" t="s">
        <v>1693</v>
      </c>
    </row>
    <row r="149" s="2" customFormat="1">
      <c r="A149" s="42"/>
      <c r="B149" s="43"/>
      <c r="C149" s="44"/>
      <c r="D149" s="221" t="s">
        <v>164</v>
      </c>
      <c r="E149" s="44"/>
      <c r="F149" s="222" t="s">
        <v>1694</v>
      </c>
      <c r="G149" s="44"/>
      <c r="H149" s="44"/>
      <c r="I149" s="223"/>
      <c r="J149" s="44"/>
      <c r="K149" s="44"/>
      <c r="L149" s="48"/>
      <c r="M149" s="224"/>
      <c r="N149" s="225"/>
      <c r="O149" s="88"/>
      <c r="P149" s="88"/>
      <c r="Q149" s="88"/>
      <c r="R149" s="88"/>
      <c r="S149" s="88"/>
      <c r="T149" s="89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T149" s="20" t="s">
        <v>164</v>
      </c>
      <c r="AU149" s="20" t="s">
        <v>88</v>
      </c>
    </row>
    <row r="150" s="2" customFormat="1" ht="16.5" customHeight="1">
      <c r="A150" s="42"/>
      <c r="B150" s="43"/>
      <c r="C150" s="208" t="s">
        <v>356</v>
      </c>
      <c r="D150" s="208" t="s">
        <v>158</v>
      </c>
      <c r="E150" s="209" t="s">
        <v>1695</v>
      </c>
      <c r="F150" s="210" t="s">
        <v>1696</v>
      </c>
      <c r="G150" s="211" t="s">
        <v>242</v>
      </c>
      <c r="H150" s="212">
        <v>5</v>
      </c>
      <c r="I150" s="213"/>
      <c r="J150" s="214">
        <f>ROUND(I150*H150,2)</f>
        <v>0</v>
      </c>
      <c r="K150" s="210" t="s">
        <v>32</v>
      </c>
      <c r="L150" s="48"/>
      <c r="M150" s="215" t="s">
        <v>32</v>
      </c>
      <c r="N150" s="216" t="s">
        <v>49</v>
      </c>
      <c r="O150" s="88"/>
      <c r="P150" s="217">
        <f>O150*H150</f>
        <v>0</v>
      </c>
      <c r="Q150" s="217">
        <v>0.0037299999999999998</v>
      </c>
      <c r="R150" s="217">
        <f>Q150*H150</f>
        <v>0.01865</v>
      </c>
      <c r="S150" s="217">
        <v>0</v>
      </c>
      <c r="T150" s="218">
        <f>S150*H150</f>
        <v>0</v>
      </c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R150" s="219" t="s">
        <v>274</v>
      </c>
      <c r="AT150" s="219" t="s">
        <v>158</v>
      </c>
      <c r="AU150" s="219" t="s">
        <v>88</v>
      </c>
      <c r="AY150" s="20" t="s">
        <v>156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86</v>
      </c>
      <c r="BK150" s="220">
        <f>ROUND(I150*H150,2)</f>
        <v>0</v>
      </c>
      <c r="BL150" s="20" t="s">
        <v>274</v>
      </c>
      <c r="BM150" s="219" t="s">
        <v>1697</v>
      </c>
    </row>
    <row r="151" s="2" customFormat="1">
      <c r="A151" s="42"/>
      <c r="B151" s="43"/>
      <c r="C151" s="44"/>
      <c r="D151" s="221" t="s">
        <v>164</v>
      </c>
      <c r="E151" s="44"/>
      <c r="F151" s="222" t="s">
        <v>1698</v>
      </c>
      <c r="G151" s="44"/>
      <c r="H151" s="44"/>
      <c r="I151" s="223"/>
      <c r="J151" s="44"/>
      <c r="K151" s="44"/>
      <c r="L151" s="48"/>
      <c r="M151" s="224"/>
      <c r="N151" s="225"/>
      <c r="O151" s="88"/>
      <c r="P151" s="88"/>
      <c r="Q151" s="88"/>
      <c r="R151" s="88"/>
      <c r="S151" s="88"/>
      <c r="T151" s="89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T151" s="20" t="s">
        <v>164</v>
      </c>
      <c r="AU151" s="20" t="s">
        <v>88</v>
      </c>
    </row>
    <row r="152" s="2" customFormat="1" ht="16.5" customHeight="1">
      <c r="A152" s="42"/>
      <c r="B152" s="43"/>
      <c r="C152" s="208" t="s">
        <v>361</v>
      </c>
      <c r="D152" s="208" t="s">
        <v>158</v>
      </c>
      <c r="E152" s="209" t="s">
        <v>1699</v>
      </c>
      <c r="F152" s="210" t="s">
        <v>1700</v>
      </c>
      <c r="G152" s="211" t="s">
        <v>306</v>
      </c>
      <c r="H152" s="212">
        <v>6</v>
      </c>
      <c r="I152" s="213"/>
      <c r="J152" s="214">
        <f>ROUND(I152*H152,2)</f>
        <v>0</v>
      </c>
      <c r="K152" s="210" t="s">
        <v>32</v>
      </c>
      <c r="L152" s="48"/>
      <c r="M152" s="215" t="s">
        <v>32</v>
      </c>
      <c r="N152" s="216" t="s">
        <v>49</v>
      </c>
      <c r="O152" s="88"/>
      <c r="P152" s="217">
        <f>O152*H152</f>
        <v>0</v>
      </c>
      <c r="Q152" s="217">
        <v>0.00034000000000000002</v>
      </c>
      <c r="R152" s="217">
        <f>Q152*H152</f>
        <v>0.0020400000000000001</v>
      </c>
      <c r="S152" s="217">
        <v>0</v>
      </c>
      <c r="T152" s="218">
        <f>S152*H152</f>
        <v>0</v>
      </c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R152" s="219" t="s">
        <v>274</v>
      </c>
      <c r="AT152" s="219" t="s">
        <v>158</v>
      </c>
      <c r="AU152" s="219" t="s">
        <v>88</v>
      </c>
      <c r="AY152" s="20" t="s">
        <v>156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0" t="s">
        <v>86</v>
      </c>
      <c r="BK152" s="220">
        <f>ROUND(I152*H152,2)</f>
        <v>0</v>
      </c>
      <c r="BL152" s="20" t="s">
        <v>274</v>
      </c>
      <c r="BM152" s="219" t="s">
        <v>1701</v>
      </c>
    </row>
    <row r="153" s="2" customFormat="1">
      <c r="A153" s="42"/>
      <c r="B153" s="43"/>
      <c r="C153" s="44"/>
      <c r="D153" s="221" t="s">
        <v>164</v>
      </c>
      <c r="E153" s="44"/>
      <c r="F153" s="222" t="s">
        <v>1702</v>
      </c>
      <c r="G153" s="44"/>
      <c r="H153" s="44"/>
      <c r="I153" s="223"/>
      <c r="J153" s="44"/>
      <c r="K153" s="44"/>
      <c r="L153" s="48"/>
      <c r="M153" s="224"/>
      <c r="N153" s="225"/>
      <c r="O153" s="88"/>
      <c r="P153" s="88"/>
      <c r="Q153" s="88"/>
      <c r="R153" s="88"/>
      <c r="S153" s="88"/>
      <c r="T153" s="89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T153" s="20" t="s">
        <v>164</v>
      </c>
      <c r="AU153" s="20" t="s">
        <v>88</v>
      </c>
    </row>
    <row r="154" s="2" customFormat="1" ht="16.5" customHeight="1">
      <c r="A154" s="42"/>
      <c r="B154" s="43"/>
      <c r="C154" s="208" t="s">
        <v>366</v>
      </c>
      <c r="D154" s="208" t="s">
        <v>158</v>
      </c>
      <c r="E154" s="209" t="s">
        <v>1703</v>
      </c>
      <c r="F154" s="210" t="s">
        <v>1704</v>
      </c>
      <c r="G154" s="211" t="s">
        <v>306</v>
      </c>
      <c r="H154" s="212">
        <v>3</v>
      </c>
      <c r="I154" s="213"/>
      <c r="J154" s="214">
        <f>ROUND(I154*H154,2)</f>
        <v>0</v>
      </c>
      <c r="K154" s="210" t="s">
        <v>32</v>
      </c>
      <c r="L154" s="48"/>
      <c r="M154" s="215" t="s">
        <v>32</v>
      </c>
      <c r="N154" s="216" t="s">
        <v>49</v>
      </c>
      <c r="O154" s="88"/>
      <c r="P154" s="217">
        <f>O154*H154</f>
        <v>0</v>
      </c>
      <c r="Q154" s="217">
        <v>0.00040000000000000002</v>
      </c>
      <c r="R154" s="217">
        <f>Q154*H154</f>
        <v>0.0012000000000000001</v>
      </c>
      <c r="S154" s="217">
        <v>0</v>
      </c>
      <c r="T154" s="218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19" t="s">
        <v>274</v>
      </c>
      <c r="AT154" s="219" t="s">
        <v>158</v>
      </c>
      <c r="AU154" s="219" t="s">
        <v>88</v>
      </c>
      <c r="AY154" s="20" t="s">
        <v>156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86</v>
      </c>
      <c r="BK154" s="220">
        <f>ROUND(I154*H154,2)</f>
        <v>0</v>
      </c>
      <c r="BL154" s="20" t="s">
        <v>274</v>
      </c>
      <c r="BM154" s="219" t="s">
        <v>1705</v>
      </c>
    </row>
    <row r="155" s="2" customFormat="1">
      <c r="A155" s="42"/>
      <c r="B155" s="43"/>
      <c r="C155" s="44"/>
      <c r="D155" s="221" t="s">
        <v>164</v>
      </c>
      <c r="E155" s="44"/>
      <c r="F155" s="222" t="s">
        <v>1706</v>
      </c>
      <c r="G155" s="44"/>
      <c r="H155" s="44"/>
      <c r="I155" s="223"/>
      <c r="J155" s="44"/>
      <c r="K155" s="44"/>
      <c r="L155" s="48"/>
      <c r="M155" s="224"/>
      <c r="N155" s="225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164</v>
      </c>
      <c r="AU155" s="20" t="s">
        <v>88</v>
      </c>
    </row>
    <row r="156" s="2" customFormat="1" ht="16.5" customHeight="1">
      <c r="A156" s="42"/>
      <c r="B156" s="43"/>
      <c r="C156" s="208" t="s">
        <v>371</v>
      </c>
      <c r="D156" s="208" t="s">
        <v>158</v>
      </c>
      <c r="E156" s="209" t="s">
        <v>1707</v>
      </c>
      <c r="F156" s="210" t="s">
        <v>1708</v>
      </c>
      <c r="G156" s="211" t="s">
        <v>306</v>
      </c>
      <c r="H156" s="212">
        <v>3</v>
      </c>
      <c r="I156" s="213"/>
      <c r="J156" s="214">
        <f>ROUND(I156*H156,2)</f>
        <v>0</v>
      </c>
      <c r="K156" s="210" t="s">
        <v>32</v>
      </c>
      <c r="L156" s="48"/>
      <c r="M156" s="215" t="s">
        <v>32</v>
      </c>
      <c r="N156" s="216" t="s">
        <v>49</v>
      </c>
      <c r="O156" s="88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R156" s="219" t="s">
        <v>274</v>
      </c>
      <c r="AT156" s="219" t="s">
        <v>158</v>
      </c>
      <c r="AU156" s="219" t="s">
        <v>88</v>
      </c>
      <c r="AY156" s="20" t="s">
        <v>156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86</v>
      </c>
      <c r="BK156" s="220">
        <f>ROUND(I156*H156,2)</f>
        <v>0</v>
      </c>
      <c r="BL156" s="20" t="s">
        <v>274</v>
      </c>
      <c r="BM156" s="219" t="s">
        <v>1709</v>
      </c>
    </row>
    <row r="157" s="2" customFormat="1">
      <c r="A157" s="42"/>
      <c r="B157" s="43"/>
      <c r="C157" s="44"/>
      <c r="D157" s="221" t="s">
        <v>164</v>
      </c>
      <c r="E157" s="44"/>
      <c r="F157" s="222" t="s">
        <v>1708</v>
      </c>
      <c r="G157" s="44"/>
      <c r="H157" s="44"/>
      <c r="I157" s="223"/>
      <c r="J157" s="44"/>
      <c r="K157" s="44"/>
      <c r="L157" s="48"/>
      <c r="M157" s="224"/>
      <c r="N157" s="225"/>
      <c r="O157" s="88"/>
      <c r="P157" s="88"/>
      <c r="Q157" s="88"/>
      <c r="R157" s="88"/>
      <c r="S157" s="88"/>
      <c r="T157" s="89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T157" s="20" t="s">
        <v>164</v>
      </c>
      <c r="AU157" s="20" t="s">
        <v>88</v>
      </c>
    </row>
    <row r="158" s="2" customFormat="1" ht="16.5" customHeight="1">
      <c r="A158" s="42"/>
      <c r="B158" s="43"/>
      <c r="C158" s="208" t="s">
        <v>379</v>
      </c>
      <c r="D158" s="208" t="s">
        <v>158</v>
      </c>
      <c r="E158" s="209" t="s">
        <v>1710</v>
      </c>
      <c r="F158" s="210" t="s">
        <v>1711</v>
      </c>
      <c r="G158" s="211" t="s">
        <v>306</v>
      </c>
      <c r="H158" s="212">
        <v>3</v>
      </c>
      <c r="I158" s="213"/>
      <c r="J158" s="214">
        <f>ROUND(I158*H158,2)</f>
        <v>0</v>
      </c>
      <c r="K158" s="210" t="s">
        <v>32</v>
      </c>
      <c r="L158" s="48"/>
      <c r="M158" s="215" t="s">
        <v>32</v>
      </c>
      <c r="N158" s="216" t="s">
        <v>49</v>
      </c>
      <c r="O158" s="88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19" t="s">
        <v>274</v>
      </c>
      <c r="AT158" s="219" t="s">
        <v>158</v>
      </c>
      <c r="AU158" s="219" t="s">
        <v>88</v>
      </c>
      <c r="AY158" s="20" t="s">
        <v>156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86</v>
      </c>
      <c r="BK158" s="220">
        <f>ROUND(I158*H158,2)</f>
        <v>0</v>
      </c>
      <c r="BL158" s="20" t="s">
        <v>274</v>
      </c>
      <c r="BM158" s="219" t="s">
        <v>1712</v>
      </c>
    </row>
    <row r="159" s="2" customFormat="1">
      <c r="A159" s="42"/>
      <c r="B159" s="43"/>
      <c r="C159" s="44"/>
      <c r="D159" s="221" t="s">
        <v>164</v>
      </c>
      <c r="E159" s="44"/>
      <c r="F159" s="222" t="s">
        <v>1711</v>
      </c>
      <c r="G159" s="44"/>
      <c r="H159" s="44"/>
      <c r="I159" s="223"/>
      <c r="J159" s="44"/>
      <c r="K159" s="44"/>
      <c r="L159" s="48"/>
      <c r="M159" s="224"/>
      <c r="N159" s="225"/>
      <c r="O159" s="88"/>
      <c r="P159" s="88"/>
      <c r="Q159" s="88"/>
      <c r="R159" s="88"/>
      <c r="S159" s="88"/>
      <c r="T159" s="89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T159" s="20" t="s">
        <v>164</v>
      </c>
      <c r="AU159" s="20" t="s">
        <v>88</v>
      </c>
    </row>
    <row r="160" s="2" customFormat="1" ht="16.5" customHeight="1">
      <c r="A160" s="42"/>
      <c r="B160" s="43"/>
      <c r="C160" s="208" t="s">
        <v>388</v>
      </c>
      <c r="D160" s="208" t="s">
        <v>158</v>
      </c>
      <c r="E160" s="209" t="s">
        <v>1713</v>
      </c>
      <c r="F160" s="210" t="s">
        <v>1714</v>
      </c>
      <c r="G160" s="211" t="s">
        <v>242</v>
      </c>
      <c r="H160" s="212">
        <v>67</v>
      </c>
      <c r="I160" s="213"/>
      <c r="J160" s="214">
        <f>ROUND(I160*H160,2)</f>
        <v>0</v>
      </c>
      <c r="K160" s="210" t="s">
        <v>32</v>
      </c>
      <c r="L160" s="48"/>
      <c r="M160" s="215" t="s">
        <v>32</v>
      </c>
      <c r="N160" s="216" t="s">
        <v>49</v>
      </c>
      <c r="O160" s="88"/>
      <c r="P160" s="217">
        <f>O160*H160</f>
        <v>0</v>
      </c>
      <c r="Q160" s="217">
        <v>0.00019000000000000001</v>
      </c>
      <c r="R160" s="217">
        <f>Q160*H160</f>
        <v>0.01273</v>
      </c>
      <c r="S160" s="217">
        <v>0</v>
      </c>
      <c r="T160" s="218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19" t="s">
        <v>274</v>
      </c>
      <c r="AT160" s="219" t="s">
        <v>158</v>
      </c>
      <c r="AU160" s="219" t="s">
        <v>88</v>
      </c>
      <c r="AY160" s="20" t="s">
        <v>156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86</v>
      </c>
      <c r="BK160" s="220">
        <f>ROUND(I160*H160,2)</f>
        <v>0</v>
      </c>
      <c r="BL160" s="20" t="s">
        <v>274</v>
      </c>
      <c r="BM160" s="219" t="s">
        <v>1715</v>
      </c>
    </row>
    <row r="161" s="2" customFormat="1">
      <c r="A161" s="42"/>
      <c r="B161" s="43"/>
      <c r="C161" s="44"/>
      <c r="D161" s="221" t="s">
        <v>164</v>
      </c>
      <c r="E161" s="44"/>
      <c r="F161" s="222" t="s">
        <v>1716</v>
      </c>
      <c r="G161" s="44"/>
      <c r="H161" s="44"/>
      <c r="I161" s="223"/>
      <c r="J161" s="44"/>
      <c r="K161" s="44"/>
      <c r="L161" s="48"/>
      <c r="M161" s="224"/>
      <c r="N161" s="225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164</v>
      </c>
      <c r="AU161" s="20" t="s">
        <v>88</v>
      </c>
    </row>
    <row r="162" s="14" customFormat="1">
      <c r="A162" s="14"/>
      <c r="B162" s="236"/>
      <c r="C162" s="237"/>
      <c r="D162" s="221" t="s">
        <v>166</v>
      </c>
      <c r="E162" s="238" t="s">
        <v>32</v>
      </c>
      <c r="F162" s="239" t="s">
        <v>1717</v>
      </c>
      <c r="G162" s="237"/>
      <c r="H162" s="240">
        <v>67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166</v>
      </c>
      <c r="AU162" s="246" t="s">
        <v>88</v>
      </c>
      <c r="AV162" s="14" t="s">
        <v>88</v>
      </c>
      <c r="AW162" s="14" t="s">
        <v>39</v>
      </c>
      <c r="AX162" s="14" t="s">
        <v>86</v>
      </c>
      <c r="AY162" s="246" t="s">
        <v>156</v>
      </c>
    </row>
    <row r="163" s="2" customFormat="1" ht="16.5" customHeight="1">
      <c r="A163" s="42"/>
      <c r="B163" s="43"/>
      <c r="C163" s="208" t="s">
        <v>394</v>
      </c>
      <c r="D163" s="208" t="s">
        <v>158</v>
      </c>
      <c r="E163" s="209" t="s">
        <v>1718</v>
      </c>
      <c r="F163" s="210" t="s">
        <v>1719</v>
      </c>
      <c r="G163" s="211" t="s">
        <v>242</v>
      </c>
      <c r="H163" s="212">
        <v>67</v>
      </c>
      <c r="I163" s="213"/>
      <c r="J163" s="214">
        <f>ROUND(I163*H163,2)</f>
        <v>0</v>
      </c>
      <c r="K163" s="210" t="s">
        <v>32</v>
      </c>
      <c r="L163" s="48"/>
      <c r="M163" s="215" t="s">
        <v>32</v>
      </c>
      <c r="N163" s="216" t="s">
        <v>49</v>
      </c>
      <c r="O163" s="88"/>
      <c r="P163" s="217">
        <f>O163*H163</f>
        <v>0</v>
      </c>
      <c r="Q163" s="217">
        <v>1.0000000000000001E-05</v>
      </c>
      <c r="R163" s="217">
        <f>Q163*H163</f>
        <v>0.00067000000000000002</v>
      </c>
      <c r="S163" s="217">
        <v>0</v>
      </c>
      <c r="T163" s="218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19" t="s">
        <v>274</v>
      </c>
      <c r="AT163" s="219" t="s">
        <v>158</v>
      </c>
      <c r="AU163" s="219" t="s">
        <v>88</v>
      </c>
      <c r="AY163" s="20" t="s">
        <v>156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86</v>
      </c>
      <c r="BK163" s="220">
        <f>ROUND(I163*H163,2)</f>
        <v>0</v>
      </c>
      <c r="BL163" s="20" t="s">
        <v>274</v>
      </c>
      <c r="BM163" s="219" t="s">
        <v>1720</v>
      </c>
    </row>
    <row r="164" s="2" customFormat="1">
      <c r="A164" s="42"/>
      <c r="B164" s="43"/>
      <c r="C164" s="44"/>
      <c r="D164" s="221" t="s">
        <v>164</v>
      </c>
      <c r="E164" s="44"/>
      <c r="F164" s="222" t="s">
        <v>1721</v>
      </c>
      <c r="G164" s="44"/>
      <c r="H164" s="44"/>
      <c r="I164" s="223"/>
      <c r="J164" s="44"/>
      <c r="K164" s="44"/>
      <c r="L164" s="48"/>
      <c r="M164" s="224"/>
      <c r="N164" s="225"/>
      <c r="O164" s="88"/>
      <c r="P164" s="88"/>
      <c r="Q164" s="88"/>
      <c r="R164" s="88"/>
      <c r="S164" s="88"/>
      <c r="T164" s="89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T164" s="20" t="s">
        <v>164</v>
      </c>
      <c r="AU164" s="20" t="s">
        <v>88</v>
      </c>
    </row>
    <row r="165" s="2" customFormat="1" ht="16.5" customHeight="1">
      <c r="A165" s="42"/>
      <c r="B165" s="43"/>
      <c r="C165" s="208" t="s">
        <v>404</v>
      </c>
      <c r="D165" s="208" t="s">
        <v>158</v>
      </c>
      <c r="E165" s="209" t="s">
        <v>1722</v>
      </c>
      <c r="F165" s="210" t="s">
        <v>1723</v>
      </c>
      <c r="G165" s="211" t="s">
        <v>1258</v>
      </c>
      <c r="H165" s="279"/>
      <c r="I165" s="213"/>
      <c r="J165" s="214">
        <f>ROUND(I165*H165,2)</f>
        <v>0</v>
      </c>
      <c r="K165" s="210" t="s">
        <v>32</v>
      </c>
      <c r="L165" s="48"/>
      <c r="M165" s="215" t="s">
        <v>32</v>
      </c>
      <c r="N165" s="216" t="s">
        <v>49</v>
      </c>
      <c r="O165" s="88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19" t="s">
        <v>274</v>
      </c>
      <c r="AT165" s="219" t="s">
        <v>158</v>
      </c>
      <c r="AU165" s="219" t="s">
        <v>88</v>
      </c>
      <c r="AY165" s="20" t="s">
        <v>156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86</v>
      </c>
      <c r="BK165" s="220">
        <f>ROUND(I165*H165,2)</f>
        <v>0</v>
      </c>
      <c r="BL165" s="20" t="s">
        <v>274</v>
      </c>
      <c r="BM165" s="219" t="s">
        <v>1724</v>
      </c>
    </row>
    <row r="166" s="2" customFormat="1">
      <c r="A166" s="42"/>
      <c r="B166" s="43"/>
      <c r="C166" s="44"/>
      <c r="D166" s="221" t="s">
        <v>164</v>
      </c>
      <c r="E166" s="44"/>
      <c r="F166" s="222" t="s">
        <v>1725</v>
      </c>
      <c r="G166" s="44"/>
      <c r="H166" s="44"/>
      <c r="I166" s="223"/>
      <c r="J166" s="44"/>
      <c r="K166" s="44"/>
      <c r="L166" s="48"/>
      <c r="M166" s="224"/>
      <c r="N166" s="225"/>
      <c r="O166" s="88"/>
      <c r="P166" s="88"/>
      <c r="Q166" s="88"/>
      <c r="R166" s="88"/>
      <c r="S166" s="88"/>
      <c r="T166" s="89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T166" s="20" t="s">
        <v>164</v>
      </c>
      <c r="AU166" s="20" t="s">
        <v>88</v>
      </c>
    </row>
    <row r="167" s="12" customFormat="1" ht="22.8" customHeight="1">
      <c r="A167" s="12"/>
      <c r="B167" s="192"/>
      <c r="C167" s="193"/>
      <c r="D167" s="194" t="s">
        <v>77</v>
      </c>
      <c r="E167" s="206" t="s">
        <v>1726</v>
      </c>
      <c r="F167" s="206" t="s">
        <v>1727</v>
      </c>
      <c r="G167" s="193"/>
      <c r="H167" s="193"/>
      <c r="I167" s="196"/>
      <c r="J167" s="207">
        <f>BK167</f>
        <v>0</v>
      </c>
      <c r="K167" s="193"/>
      <c r="L167" s="198"/>
      <c r="M167" s="199"/>
      <c r="N167" s="200"/>
      <c r="O167" s="200"/>
      <c r="P167" s="201">
        <f>SUM(P168:P172)</f>
        <v>0</v>
      </c>
      <c r="Q167" s="200"/>
      <c r="R167" s="201">
        <f>SUM(R168:R172)</f>
        <v>0.092560000000000003</v>
      </c>
      <c r="S167" s="200"/>
      <c r="T167" s="202">
        <f>SUM(T168:T172)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3" t="s">
        <v>88</v>
      </c>
      <c r="AT167" s="204" t="s">
        <v>77</v>
      </c>
      <c r="AU167" s="204" t="s">
        <v>86</v>
      </c>
      <c r="AY167" s="203" t="s">
        <v>156</v>
      </c>
      <c r="BK167" s="205">
        <f>SUM(BK168:BK172)</f>
        <v>0</v>
      </c>
    </row>
    <row r="168" s="2" customFormat="1" ht="16.5" customHeight="1">
      <c r="A168" s="42"/>
      <c r="B168" s="43"/>
      <c r="C168" s="208" t="s">
        <v>410</v>
      </c>
      <c r="D168" s="208" t="s">
        <v>158</v>
      </c>
      <c r="E168" s="209" t="s">
        <v>1728</v>
      </c>
      <c r="F168" s="210" t="s">
        <v>1729</v>
      </c>
      <c r="G168" s="211" t="s">
        <v>242</v>
      </c>
      <c r="H168" s="212">
        <v>4</v>
      </c>
      <c r="I168" s="213"/>
      <c r="J168" s="214">
        <f>ROUND(I168*H168,2)</f>
        <v>0</v>
      </c>
      <c r="K168" s="210" t="s">
        <v>32</v>
      </c>
      <c r="L168" s="48"/>
      <c r="M168" s="215" t="s">
        <v>32</v>
      </c>
      <c r="N168" s="216" t="s">
        <v>49</v>
      </c>
      <c r="O168" s="88"/>
      <c r="P168" s="217">
        <f>O168*H168</f>
        <v>0</v>
      </c>
      <c r="Q168" s="217">
        <v>0.0046800000000000001</v>
      </c>
      <c r="R168" s="217">
        <f>Q168*H168</f>
        <v>0.018720000000000001</v>
      </c>
      <c r="S168" s="217">
        <v>0</v>
      </c>
      <c r="T168" s="218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19" t="s">
        <v>274</v>
      </c>
      <c r="AT168" s="219" t="s">
        <v>158</v>
      </c>
      <c r="AU168" s="219" t="s">
        <v>88</v>
      </c>
      <c r="AY168" s="20" t="s">
        <v>156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86</v>
      </c>
      <c r="BK168" s="220">
        <f>ROUND(I168*H168,2)</f>
        <v>0</v>
      </c>
      <c r="BL168" s="20" t="s">
        <v>274</v>
      </c>
      <c r="BM168" s="219" t="s">
        <v>1730</v>
      </c>
    </row>
    <row r="169" s="2" customFormat="1">
      <c r="A169" s="42"/>
      <c r="B169" s="43"/>
      <c r="C169" s="44"/>
      <c r="D169" s="221" t="s">
        <v>164</v>
      </c>
      <c r="E169" s="44"/>
      <c r="F169" s="222" t="s">
        <v>1731</v>
      </c>
      <c r="G169" s="44"/>
      <c r="H169" s="44"/>
      <c r="I169" s="223"/>
      <c r="J169" s="44"/>
      <c r="K169" s="44"/>
      <c r="L169" s="48"/>
      <c r="M169" s="224"/>
      <c r="N169" s="225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0" t="s">
        <v>164</v>
      </c>
      <c r="AU169" s="20" t="s">
        <v>88</v>
      </c>
    </row>
    <row r="170" s="14" customFormat="1">
      <c r="A170" s="14"/>
      <c r="B170" s="236"/>
      <c r="C170" s="237"/>
      <c r="D170" s="221" t="s">
        <v>166</v>
      </c>
      <c r="E170" s="238" t="s">
        <v>32</v>
      </c>
      <c r="F170" s="239" t="s">
        <v>1732</v>
      </c>
      <c r="G170" s="237"/>
      <c r="H170" s="240">
        <v>4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166</v>
      </c>
      <c r="AU170" s="246" t="s">
        <v>88</v>
      </c>
      <c r="AV170" s="14" t="s">
        <v>88</v>
      </c>
      <c r="AW170" s="14" t="s">
        <v>39</v>
      </c>
      <c r="AX170" s="14" t="s">
        <v>86</v>
      </c>
      <c r="AY170" s="246" t="s">
        <v>156</v>
      </c>
    </row>
    <row r="171" s="2" customFormat="1" ht="16.5" customHeight="1">
      <c r="A171" s="42"/>
      <c r="B171" s="43"/>
      <c r="C171" s="208" t="s">
        <v>415</v>
      </c>
      <c r="D171" s="208" t="s">
        <v>158</v>
      </c>
      <c r="E171" s="209" t="s">
        <v>1733</v>
      </c>
      <c r="F171" s="210" t="s">
        <v>1734</v>
      </c>
      <c r="G171" s="211" t="s">
        <v>242</v>
      </c>
      <c r="H171" s="212">
        <v>4</v>
      </c>
      <c r="I171" s="213"/>
      <c r="J171" s="214">
        <f>ROUND(I171*H171,2)</f>
        <v>0</v>
      </c>
      <c r="K171" s="210" t="s">
        <v>32</v>
      </c>
      <c r="L171" s="48"/>
      <c r="M171" s="215" t="s">
        <v>32</v>
      </c>
      <c r="N171" s="216" t="s">
        <v>49</v>
      </c>
      <c r="O171" s="88"/>
      <c r="P171" s="217">
        <f>O171*H171</f>
        <v>0</v>
      </c>
      <c r="Q171" s="217">
        <v>0.018460000000000001</v>
      </c>
      <c r="R171" s="217">
        <f>Q171*H171</f>
        <v>0.073840000000000003</v>
      </c>
      <c r="S171" s="217">
        <v>0</v>
      </c>
      <c r="T171" s="218">
        <f>S171*H171</f>
        <v>0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19" t="s">
        <v>274</v>
      </c>
      <c r="AT171" s="219" t="s">
        <v>158</v>
      </c>
      <c r="AU171" s="219" t="s">
        <v>88</v>
      </c>
      <c r="AY171" s="20" t="s">
        <v>156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86</v>
      </c>
      <c r="BK171" s="220">
        <f>ROUND(I171*H171,2)</f>
        <v>0</v>
      </c>
      <c r="BL171" s="20" t="s">
        <v>274</v>
      </c>
      <c r="BM171" s="219" t="s">
        <v>1735</v>
      </c>
    </row>
    <row r="172" s="2" customFormat="1">
      <c r="A172" s="42"/>
      <c r="B172" s="43"/>
      <c r="C172" s="44"/>
      <c r="D172" s="221" t="s">
        <v>164</v>
      </c>
      <c r="E172" s="44"/>
      <c r="F172" s="222" t="s">
        <v>1736</v>
      </c>
      <c r="G172" s="44"/>
      <c r="H172" s="44"/>
      <c r="I172" s="223"/>
      <c r="J172" s="44"/>
      <c r="K172" s="44"/>
      <c r="L172" s="48"/>
      <c r="M172" s="224"/>
      <c r="N172" s="225"/>
      <c r="O172" s="88"/>
      <c r="P172" s="88"/>
      <c r="Q172" s="88"/>
      <c r="R172" s="88"/>
      <c r="S172" s="88"/>
      <c r="T172" s="89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T172" s="20" t="s">
        <v>164</v>
      </c>
      <c r="AU172" s="20" t="s">
        <v>88</v>
      </c>
    </row>
    <row r="173" s="12" customFormat="1" ht="22.8" customHeight="1">
      <c r="A173" s="12"/>
      <c r="B173" s="192"/>
      <c r="C173" s="193"/>
      <c r="D173" s="194" t="s">
        <v>77</v>
      </c>
      <c r="E173" s="206" t="s">
        <v>1737</v>
      </c>
      <c r="F173" s="206" t="s">
        <v>1738</v>
      </c>
      <c r="G173" s="193"/>
      <c r="H173" s="193"/>
      <c r="I173" s="196"/>
      <c r="J173" s="207">
        <f>BK173</f>
        <v>0</v>
      </c>
      <c r="K173" s="193"/>
      <c r="L173" s="198"/>
      <c r="M173" s="199"/>
      <c r="N173" s="200"/>
      <c r="O173" s="200"/>
      <c r="P173" s="201">
        <f>SUM(P174:P213)</f>
        <v>0</v>
      </c>
      <c r="Q173" s="200"/>
      <c r="R173" s="201">
        <f>SUM(R174:R213)</f>
        <v>0.18275</v>
      </c>
      <c r="S173" s="200"/>
      <c r="T173" s="202">
        <f>SUM(T174:T213)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3" t="s">
        <v>88</v>
      </c>
      <c r="AT173" s="204" t="s">
        <v>77</v>
      </c>
      <c r="AU173" s="204" t="s">
        <v>86</v>
      </c>
      <c r="AY173" s="203" t="s">
        <v>156</v>
      </c>
      <c r="BK173" s="205">
        <f>SUM(BK174:BK213)</f>
        <v>0</v>
      </c>
    </row>
    <row r="174" s="2" customFormat="1" ht="16.5" customHeight="1">
      <c r="A174" s="42"/>
      <c r="B174" s="43"/>
      <c r="C174" s="208" t="s">
        <v>424</v>
      </c>
      <c r="D174" s="208" t="s">
        <v>158</v>
      </c>
      <c r="E174" s="209" t="s">
        <v>1739</v>
      </c>
      <c r="F174" s="210" t="s">
        <v>1740</v>
      </c>
      <c r="G174" s="211" t="s">
        <v>1741</v>
      </c>
      <c r="H174" s="212">
        <v>1</v>
      </c>
      <c r="I174" s="213"/>
      <c r="J174" s="214">
        <f>ROUND(I174*H174,2)</f>
        <v>0</v>
      </c>
      <c r="K174" s="210" t="s">
        <v>32</v>
      </c>
      <c r="L174" s="48"/>
      <c r="M174" s="215" t="s">
        <v>32</v>
      </c>
      <c r="N174" s="216" t="s">
        <v>49</v>
      </c>
      <c r="O174" s="88"/>
      <c r="P174" s="217">
        <f>O174*H174</f>
        <v>0</v>
      </c>
      <c r="Q174" s="217">
        <v>0.016969999999999999</v>
      </c>
      <c r="R174" s="217">
        <f>Q174*H174</f>
        <v>0.016969999999999999</v>
      </c>
      <c r="S174" s="217">
        <v>0</v>
      </c>
      <c r="T174" s="218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19" t="s">
        <v>274</v>
      </c>
      <c r="AT174" s="219" t="s">
        <v>158</v>
      </c>
      <c r="AU174" s="219" t="s">
        <v>88</v>
      </c>
      <c r="AY174" s="20" t="s">
        <v>156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86</v>
      </c>
      <c r="BK174" s="220">
        <f>ROUND(I174*H174,2)</f>
        <v>0</v>
      </c>
      <c r="BL174" s="20" t="s">
        <v>274</v>
      </c>
      <c r="BM174" s="219" t="s">
        <v>1742</v>
      </c>
    </row>
    <row r="175" s="2" customFormat="1">
      <c r="A175" s="42"/>
      <c r="B175" s="43"/>
      <c r="C175" s="44"/>
      <c r="D175" s="221" t="s">
        <v>164</v>
      </c>
      <c r="E175" s="44"/>
      <c r="F175" s="222" t="s">
        <v>1743</v>
      </c>
      <c r="G175" s="44"/>
      <c r="H175" s="44"/>
      <c r="I175" s="223"/>
      <c r="J175" s="44"/>
      <c r="K175" s="44"/>
      <c r="L175" s="48"/>
      <c r="M175" s="224"/>
      <c r="N175" s="225"/>
      <c r="O175" s="88"/>
      <c r="P175" s="88"/>
      <c r="Q175" s="88"/>
      <c r="R175" s="88"/>
      <c r="S175" s="88"/>
      <c r="T175" s="89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T175" s="20" t="s">
        <v>164</v>
      </c>
      <c r="AU175" s="20" t="s">
        <v>88</v>
      </c>
    </row>
    <row r="176" s="2" customFormat="1" ht="16.5" customHeight="1">
      <c r="A176" s="42"/>
      <c r="B176" s="43"/>
      <c r="C176" s="208" t="s">
        <v>431</v>
      </c>
      <c r="D176" s="208" t="s">
        <v>158</v>
      </c>
      <c r="E176" s="209" t="s">
        <v>1744</v>
      </c>
      <c r="F176" s="210" t="s">
        <v>1745</v>
      </c>
      <c r="G176" s="211" t="s">
        <v>1741</v>
      </c>
      <c r="H176" s="212">
        <v>1</v>
      </c>
      <c r="I176" s="213"/>
      <c r="J176" s="214">
        <f>ROUND(I176*H176,2)</f>
        <v>0</v>
      </c>
      <c r="K176" s="210" t="s">
        <v>32</v>
      </c>
      <c r="L176" s="48"/>
      <c r="M176" s="215" t="s">
        <v>32</v>
      </c>
      <c r="N176" s="216" t="s">
        <v>49</v>
      </c>
      <c r="O176" s="88"/>
      <c r="P176" s="217">
        <f>O176*H176</f>
        <v>0</v>
      </c>
      <c r="Q176" s="217">
        <v>0.010460000000000001</v>
      </c>
      <c r="R176" s="217">
        <f>Q176*H176</f>
        <v>0.010460000000000001</v>
      </c>
      <c r="S176" s="217">
        <v>0</v>
      </c>
      <c r="T176" s="218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19" t="s">
        <v>274</v>
      </c>
      <c r="AT176" s="219" t="s">
        <v>158</v>
      </c>
      <c r="AU176" s="219" t="s">
        <v>88</v>
      </c>
      <c r="AY176" s="20" t="s">
        <v>156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86</v>
      </c>
      <c r="BK176" s="220">
        <f>ROUND(I176*H176,2)</f>
        <v>0</v>
      </c>
      <c r="BL176" s="20" t="s">
        <v>274</v>
      </c>
      <c r="BM176" s="219" t="s">
        <v>1746</v>
      </c>
    </row>
    <row r="177" s="2" customFormat="1">
      <c r="A177" s="42"/>
      <c r="B177" s="43"/>
      <c r="C177" s="44"/>
      <c r="D177" s="221" t="s">
        <v>164</v>
      </c>
      <c r="E177" s="44"/>
      <c r="F177" s="222" t="s">
        <v>1747</v>
      </c>
      <c r="G177" s="44"/>
      <c r="H177" s="44"/>
      <c r="I177" s="223"/>
      <c r="J177" s="44"/>
      <c r="K177" s="44"/>
      <c r="L177" s="48"/>
      <c r="M177" s="224"/>
      <c r="N177" s="225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0" t="s">
        <v>164</v>
      </c>
      <c r="AU177" s="20" t="s">
        <v>88</v>
      </c>
    </row>
    <row r="178" s="2" customFormat="1" ht="16.5" customHeight="1">
      <c r="A178" s="42"/>
      <c r="B178" s="43"/>
      <c r="C178" s="208" t="s">
        <v>449</v>
      </c>
      <c r="D178" s="208" t="s">
        <v>158</v>
      </c>
      <c r="E178" s="209" t="s">
        <v>1748</v>
      </c>
      <c r="F178" s="210" t="s">
        <v>1749</v>
      </c>
      <c r="G178" s="211" t="s">
        <v>1741</v>
      </c>
      <c r="H178" s="212">
        <v>2</v>
      </c>
      <c r="I178" s="213"/>
      <c r="J178" s="214">
        <f>ROUND(I178*H178,2)</f>
        <v>0</v>
      </c>
      <c r="K178" s="210" t="s">
        <v>32</v>
      </c>
      <c r="L178" s="48"/>
      <c r="M178" s="215" t="s">
        <v>32</v>
      </c>
      <c r="N178" s="216" t="s">
        <v>49</v>
      </c>
      <c r="O178" s="88"/>
      <c r="P178" s="217">
        <f>O178*H178</f>
        <v>0</v>
      </c>
      <c r="Q178" s="217">
        <v>0.00051999999999999995</v>
      </c>
      <c r="R178" s="217">
        <f>Q178*H178</f>
        <v>0.0010399999999999999</v>
      </c>
      <c r="S178" s="217">
        <v>0</v>
      </c>
      <c r="T178" s="218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19" t="s">
        <v>274</v>
      </c>
      <c r="AT178" s="219" t="s">
        <v>158</v>
      </c>
      <c r="AU178" s="219" t="s">
        <v>88</v>
      </c>
      <c r="AY178" s="20" t="s">
        <v>156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86</v>
      </c>
      <c r="BK178" s="220">
        <f>ROUND(I178*H178,2)</f>
        <v>0</v>
      </c>
      <c r="BL178" s="20" t="s">
        <v>274</v>
      </c>
      <c r="BM178" s="219" t="s">
        <v>1750</v>
      </c>
    </row>
    <row r="179" s="2" customFormat="1">
      <c r="A179" s="42"/>
      <c r="B179" s="43"/>
      <c r="C179" s="44"/>
      <c r="D179" s="221" t="s">
        <v>164</v>
      </c>
      <c r="E179" s="44"/>
      <c r="F179" s="222" t="s">
        <v>1749</v>
      </c>
      <c r="G179" s="44"/>
      <c r="H179" s="44"/>
      <c r="I179" s="223"/>
      <c r="J179" s="44"/>
      <c r="K179" s="44"/>
      <c r="L179" s="48"/>
      <c r="M179" s="224"/>
      <c r="N179" s="225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0" t="s">
        <v>164</v>
      </c>
      <c r="AU179" s="20" t="s">
        <v>88</v>
      </c>
    </row>
    <row r="180" s="2" customFormat="1" ht="16.5" customHeight="1">
      <c r="A180" s="42"/>
      <c r="B180" s="43"/>
      <c r="C180" s="208" t="s">
        <v>456</v>
      </c>
      <c r="D180" s="208" t="s">
        <v>158</v>
      </c>
      <c r="E180" s="209" t="s">
        <v>1751</v>
      </c>
      <c r="F180" s="210" t="s">
        <v>1752</v>
      </c>
      <c r="G180" s="211" t="s">
        <v>1741</v>
      </c>
      <c r="H180" s="212">
        <v>3</v>
      </c>
      <c r="I180" s="213"/>
      <c r="J180" s="214">
        <f>ROUND(I180*H180,2)</f>
        <v>0</v>
      </c>
      <c r="K180" s="210" t="s">
        <v>32</v>
      </c>
      <c r="L180" s="48"/>
      <c r="M180" s="215" t="s">
        <v>32</v>
      </c>
      <c r="N180" s="216" t="s">
        <v>49</v>
      </c>
      <c r="O180" s="88"/>
      <c r="P180" s="217">
        <f>O180*H180</f>
        <v>0</v>
      </c>
      <c r="Q180" s="217">
        <v>0.00051999999999999995</v>
      </c>
      <c r="R180" s="217">
        <f>Q180*H180</f>
        <v>0.0015599999999999998</v>
      </c>
      <c r="S180" s="217">
        <v>0</v>
      </c>
      <c r="T180" s="218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19" t="s">
        <v>274</v>
      </c>
      <c r="AT180" s="219" t="s">
        <v>158</v>
      </c>
      <c r="AU180" s="219" t="s">
        <v>88</v>
      </c>
      <c r="AY180" s="20" t="s">
        <v>156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0" t="s">
        <v>86</v>
      </c>
      <c r="BK180" s="220">
        <f>ROUND(I180*H180,2)</f>
        <v>0</v>
      </c>
      <c r="BL180" s="20" t="s">
        <v>274</v>
      </c>
      <c r="BM180" s="219" t="s">
        <v>1753</v>
      </c>
    </row>
    <row r="181" s="2" customFormat="1">
      <c r="A181" s="42"/>
      <c r="B181" s="43"/>
      <c r="C181" s="44"/>
      <c r="D181" s="221" t="s">
        <v>164</v>
      </c>
      <c r="E181" s="44"/>
      <c r="F181" s="222" t="s">
        <v>1752</v>
      </c>
      <c r="G181" s="44"/>
      <c r="H181" s="44"/>
      <c r="I181" s="223"/>
      <c r="J181" s="44"/>
      <c r="K181" s="44"/>
      <c r="L181" s="48"/>
      <c r="M181" s="224"/>
      <c r="N181" s="225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0" t="s">
        <v>164</v>
      </c>
      <c r="AU181" s="20" t="s">
        <v>88</v>
      </c>
    </row>
    <row r="182" s="2" customFormat="1" ht="16.5" customHeight="1">
      <c r="A182" s="42"/>
      <c r="B182" s="43"/>
      <c r="C182" s="208" t="s">
        <v>462</v>
      </c>
      <c r="D182" s="208" t="s">
        <v>158</v>
      </c>
      <c r="E182" s="209" t="s">
        <v>1754</v>
      </c>
      <c r="F182" s="210" t="s">
        <v>1755</v>
      </c>
      <c r="G182" s="211" t="s">
        <v>1741</v>
      </c>
      <c r="H182" s="212">
        <v>1</v>
      </c>
      <c r="I182" s="213"/>
      <c r="J182" s="214">
        <f>ROUND(I182*H182,2)</f>
        <v>0</v>
      </c>
      <c r="K182" s="210" t="s">
        <v>32</v>
      </c>
      <c r="L182" s="48"/>
      <c r="M182" s="215" t="s">
        <v>32</v>
      </c>
      <c r="N182" s="216" t="s">
        <v>49</v>
      </c>
      <c r="O182" s="88"/>
      <c r="P182" s="217">
        <f>O182*H182</f>
        <v>0</v>
      </c>
      <c r="Q182" s="217">
        <v>0.00051999999999999995</v>
      </c>
      <c r="R182" s="217">
        <f>Q182*H182</f>
        <v>0.00051999999999999995</v>
      </c>
      <c r="S182" s="217">
        <v>0</v>
      </c>
      <c r="T182" s="218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19" t="s">
        <v>274</v>
      </c>
      <c r="AT182" s="219" t="s">
        <v>158</v>
      </c>
      <c r="AU182" s="219" t="s">
        <v>88</v>
      </c>
      <c r="AY182" s="20" t="s">
        <v>156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20" t="s">
        <v>86</v>
      </c>
      <c r="BK182" s="220">
        <f>ROUND(I182*H182,2)</f>
        <v>0</v>
      </c>
      <c r="BL182" s="20" t="s">
        <v>274</v>
      </c>
      <c r="BM182" s="219" t="s">
        <v>1756</v>
      </c>
    </row>
    <row r="183" s="2" customFormat="1">
      <c r="A183" s="42"/>
      <c r="B183" s="43"/>
      <c r="C183" s="44"/>
      <c r="D183" s="221" t="s">
        <v>164</v>
      </c>
      <c r="E183" s="44"/>
      <c r="F183" s="222" t="s">
        <v>1755</v>
      </c>
      <c r="G183" s="44"/>
      <c r="H183" s="44"/>
      <c r="I183" s="223"/>
      <c r="J183" s="44"/>
      <c r="K183" s="44"/>
      <c r="L183" s="48"/>
      <c r="M183" s="224"/>
      <c r="N183" s="225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164</v>
      </c>
      <c r="AU183" s="20" t="s">
        <v>88</v>
      </c>
    </row>
    <row r="184" s="2" customFormat="1" ht="16.5" customHeight="1">
      <c r="A184" s="42"/>
      <c r="B184" s="43"/>
      <c r="C184" s="208" t="s">
        <v>471</v>
      </c>
      <c r="D184" s="208" t="s">
        <v>158</v>
      </c>
      <c r="E184" s="209" t="s">
        <v>1757</v>
      </c>
      <c r="F184" s="210" t="s">
        <v>1758</v>
      </c>
      <c r="G184" s="211" t="s">
        <v>1741</v>
      </c>
      <c r="H184" s="212">
        <v>6</v>
      </c>
      <c r="I184" s="213"/>
      <c r="J184" s="214">
        <f>ROUND(I184*H184,2)</f>
        <v>0</v>
      </c>
      <c r="K184" s="210" t="s">
        <v>32</v>
      </c>
      <c r="L184" s="48"/>
      <c r="M184" s="215" t="s">
        <v>32</v>
      </c>
      <c r="N184" s="216" t="s">
        <v>49</v>
      </c>
      <c r="O184" s="88"/>
      <c r="P184" s="217">
        <f>O184*H184</f>
        <v>0</v>
      </c>
      <c r="Q184" s="217">
        <v>0.00051999999999999995</v>
      </c>
      <c r="R184" s="217">
        <f>Q184*H184</f>
        <v>0.0031199999999999995</v>
      </c>
      <c r="S184" s="217">
        <v>0</v>
      </c>
      <c r="T184" s="218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19" t="s">
        <v>274</v>
      </c>
      <c r="AT184" s="219" t="s">
        <v>158</v>
      </c>
      <c r="AU184" s="219" t="s">
        <v>88</v>
      </c>
      <c r="AY184" s="20" t="s">
        <v>156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86</v>
      </c>
      <c r="BK184" s="220">
        <f>ROUND(I184*H184,2)</f>
        <v>0</v>
      </c>
      <c r="BL184" s="20" t="s">
        <v>274</v>
      </c>
      <c r="BM184" s="219" t="s">
        <v>1759</v>
      </c>
    </row>
    <row r="185" s="2" customFormat="1">
      <c r="A185" s="42"/>
      <c r="B185" s="43"/>
      <c r="C185" s="44"/>
      <c r="D185" s="221" t="s">
        <v>164</v>
      </c>
      <c r="E185" s="44"/>
      <c r="F185" s="222" t="s">
        <v>1758</v>
      </c>
      <c r="G185" s="44"/>
      <c r="H185" s="44"/>
      <c r="I185" s="223"/>
      <c r="J185" s="44"/>
      <c r="K185" s="44"/>
      <c r="L185" s="48"/>
      <c r="M185" s="224"/>
      <c r="N185" s="22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164</v>
      </c>
      <c r="AU185" s="20" t="s">
        <v>88</v>
      </c>
    </row>
    <row r="186" s="2" customFormat="1" ht="16.5" customHeight="1">
      <c r="A186" s="42"/>
      <c r="B186" s="43"/>
      <c r="C186" s="208" t="s">
        <v>476</v>
      </c>
      <c r="D186" s="208" t="s">
        <v>158</v>
      </c>
      <c r="E186" s="209" t="s">
        <v>1760</v>
      </c>
      <c r="F186" s="210" t="s">
        <v>1761</v>
      </c>
      <c r="G186" s="211" t="s">
        <v>1741</v>
      </c>
      <c r="H186" s="212">
        <v>1</v>
      </c>
      <c r="I186" s="213"/>
      <c r="J186" s="214">
        <f>ROUND(I186*H186,2)</f>
        <v>0</v>
      </c>
      <c r="K186" s="210" t="s">
        <v>32</v>
      </c>
      <c r="L186" s="48"/>
      <c r="M186" s="215" t="s">
        <v>32</v>
      </c>
      <c r="N186" s="216" t="s">
        <v>49</v>
      </c>
      <c r="O186" s="88"/>
      <c r="P186" s="217">
        <f>O186*H186</f>
        <v>0</v>
      </c>
      <c r="Q186" s="217">
        <v>0.00051999999999999995</v>
      </c>
      <c r="R186" s="217">
        <f>Q186*H186</f>
        <v>0.00051999999999999995</v>
      </c>
      <c r="S186" s="217">
        <v>0</v>
      </c>
      <c r="T186" s="218">
        <f>S186*H186</f>
        <v>0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19" t="s">
        <v>274</v>
      </c>
      <c r="AT186" s="219" t="s">
        <v>158</v>
      </c>
      <c r="AU186" s="219" t="s">
        <v>88</v>
      </c>
      <c r="AY186" s="20" t="s">
        <v>156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20" t="s">
        <v>86</v>
      </c>
      <c r="BK186" s="220">
        <f>ROUND(I186*H186,2)</f>
        <v>0</v>
      </c>
      <c r="BL186" s="20" t="s">
        <v>274</v>
      </c>
      <c r="BM186" s="219" t="s">
        <v>1762</v>
      </c>
    </row>
    <row r="187" s="2" customFormat="1">
      <c r="A187" s="42"/>
      <c r="B187" s="43"/>
      <c r="C187" s="44"/>
      <c r="D187" s="221" t="s">
        <v>164</v>
      </c>
      <c r="E187" s="44"/>
      <c r="F187" s="222" t="s">
        <v>1761</v>
      </c>
      <c r="G187" s="44"/>
      <c r="H187" s="44"/>
      <c r="I187" s="223"/>
      <c r="J187" s="44"/>
      <c r="K187" s="44"/>
      <c r="L187" s="48"/>
      <c r="M187" s="224"/>
      <c r="N187" s="225"/>
      <c r="O187" s="88"/>
      <c r="P187" s="88"/>
      <c r="Q187" s="88"/>
      <c r="R187" s="88"/>
      <c r="S187" s="88"/>
      <c r="T187" s="89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0" t="s">
        <v>164</v>
      </c>
      <c r="AU187" s="20" t="s">
        <v>88</v>
      </c>
    </row>
    <row r="188" s="2" customFormat="1" ht="16.5" customHeight="1">
      <c r="A188" s="42"/>
      <c r="B188" s="43"/>
      <c r="C188" s="208" t="s">
        <v>482</v>
      </c>
      <c r="D188" s="208" t="s">
        <v>158</v>
      </c>
      <c r="E188" s="209" t="s">
        <v>1763</v>
      </c>
      <c r="F188" s="210" t="s">
        <v>1764</v>
      </c>
      <c r="G188" s="211" t="s">
        <v>1741</v>
      </c>
      <c r="H188" s="212">
        <v>1</v>
      </c>
      <c r="I188" s="213"/>
      <c r="J188" s="214">
        <f>ROUND(I188*H188,2)</f>
        <v>0</v>
      </c>
      <c r="K188" s="210" t="s">
        <v>32</v>
      </c>
      <c r="L188" s="48"/>
      <c r="M188" s="215" t="s">
        <v>32</v>
      </c>
      <c r="N188" s="216" t="s">
        <v>49</v>
      </c>
      <c r="O188" s="88"/>
      <c r="P188" s="217">
        <f>O188*H188</f>
        <v>0</v>
      </c>
      <c r="Q188" s="217">
        <v>0.00051999999999999995</v>
      </c>
      <c r="R188" s="217">
        <f>Q188*H188</f>
        <v>0.00051999999999999995</v>
      </c>
      <c r="S188" s="217">
        <v>0</v>
      </c>
      <c r="T188" s="218">
        <f>S188*H188</f>
        <v>0</v>
      </c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R188" s="219" t="s">
        <v>274</v>
      </c>
      <c r="AT188" s="219" t="s">
        <v>158</v>
      </c>
      <c r="AU188" s="219" t="s">
        <v>88</v>
      </c>
      <c r="AY188" s="20" t="s">
        <v>156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20" t="s">
        <v>86</v>
      </c>
      <c r="BK188" s="220">
        <f>ROUND(I188*H188,2)</f>
        <v>0</v>
      </c>
      <c r="BL188" s="20" t="s">
        <v>274</v>
      </c>
      <c r="BM188" s="219" t="s">
        <v>1765</v>
      </c>
    </row>
    <row r="189" s="2" customFormat="1">
      <c r="A189" s="42"/>
      <c r="B189" s="43"/>
      <c r="C189" s="44"/>
      <c r="D189" s="221" t="s">
        <v>164</v>
      </c>
      <c r="E189" s="44"/>
      <c r="F189" s="222" t="s">
        <v>1764</v>
      </c>
      <c r="G189" s="44"/>
      <c r="H189" s="44"/>
      <c r="I189" s="223"/>
      <c r="J189" s="44"/>
      <c r="K189" s="44"/>
      <c r="L189" s="48"/>
      <c r="M189" s="224"/>
      <c r="N189" s="225"/>
      <c r="O189" s="88"/>
      <c r="P189" s="88"/>
      <c r="Q189" s="88"/>
      <c r="R189" s="88"/>
      <c r="S189" s="88"/>
      <c r="T189" s="89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T189" s="20" t="s">
        <v>164</v>
      </c>
      <c r="AU189" s="20" t="s">
        <v>88</v>
      </c>
    </row>
    <row r="190" s="2" customFormat="1" ht="16.5" customHeight="1">
      <c r="A190" s="42"/>
      <c r="B190" s="43"/>
      <c r="C190" s="208" t="s">
        <v>488</v>
      </c>
      <c r="D190" s="208" t="s">
        <v>158</v>
      </c>
      <c r="E190" s="209" t="s">
        <v>1766</v>
      </c>
      <c r="F190" s="210" t="s">
        <v>1767</v>
      </c>
      <c r="G190" s="211" t="s">
        <v>1741</v>
      </c>
      <c r="H190" s="212">
        <v>1</v>
      </c>
      <c r="I190" s="213"/>
      <c r="J190" s="214">
        <f>ROUND(I190*H190,2)</f>
        <v>0</v>
      </c>
      <c r="K190" s="210" t="s">
        <v>32</v>
      </c>
      <c r="L190" s="48"/>
      <c r="M190" s="215" t="s">
        <v>32</v>
      </c>
      <c r="N190" s="216" t="s">
        <v>49</v>
      </c>
      <c r="O190" s="88"/>
      <c r="P190" s="217">
        <f>O190*H190</f>
        <v>0</v>
      </c>
      <c r="Q190" s="217">
        <v>0.00051999999999999995</v>
      </c>
      <c r="R190" s="217">
        <f>Q190*H190</f>
        <v>0.00051999999999999995</v>
      </c>
      <c r="S190" s="217">
        <v>0</v>
      </c>
      <c r="T190" s="218">
        <f>S190*H190</f>
        <v>0</v>
      </c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R190" s="219" t="s">
        <v>274</v>
      </c>
      <c r="AT190" s="219" t="s">
        <v>158</v>
      </c>
      <c r="AU190" s="219" t="s">
        <v>88</v>
      </c>
      <c r="AY190" s="20" t="s">
        <v>156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20" t="s">
        <v>86</v>
      </c>
      <c r="BK190" s="220">
        <f>ROUND(I190*H190,2)</f>
        <v>0</v>
      </c>
      <c r="BL190" s="20" t="s">
        <v>274</v>
      </c>
      <c r="BM190" s="219" t="s">
        <v>1768</v>
      </c>
    </row>
    <row r="191" s="2" customFormat="1">
      <c r="A191" s="42"/>
      <c r="B191" s="43"/>
      <c r="C191" s="44"/>
      <c r="D191" s="221" t="s">
        <v>164</v>
      </c>
      <c r="E191" s="44"/>
      <c r="F191" s="222" t="s">
        <v>1767</v>
      </c>
      <c r="G191" s="44"/>
      <c r="H191" s="44"/>
      <c r="I191" s="223"/>
      <c r="J191" s="44"/>
      <c r="K191" s="44"/>
      <c r="L191" s="48"/>
      <c r="M191" s="224"/>
      <c r="N191" s="225"/>
      <c r="O191" s="88"/>
      <c r="P191" s="88"/>
      <c r="Q191" s="88"/>
      <c r="R191" s="88"/>
      <c r="S191" s="88"/>
      <c r="T191" s="89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T191" s="20" t="s">
        <v>164</v>
      </c>
      <c r="AU191" s="20" t="s">
        <v>88</v>
      </c>
    </row>
    <row r="192" s="2" customFormat="1" ht="16.5" customHeight="1">
      <c r="A192" s="42"/>
      <c r="B192" s="43"/>
      <c r="C192" s="269" t="s">
        <v>493</v>
      </c>
      <c r="D192" s="269" t="s">
        <v>517</v>
      </c>
      <c r="E192" s="270" t="s">
        <v>1769</v>
      </c>
      <c r="F192" s="271" t="s">
        <v>1770</v>
      </c>
      <c r="G192" s="272" t="s">
        <v>1741</v>
      </c>
      <c r="H192" s="273">
        <v>4</v>
      </c>
      <c r="I192" s="274"/>
      <c r="J192" s="275">
        <f>ROUND(I192*H192,2)</f>
        <v>0</v>
      </c>
      <c r="K192" s="271" t="s">
        <v>32</v>
      </c>
      <c r="L192" s="276"/>
      <c r="M192" s="277" t="s">
        <v>32</v>
      </c>
      <c r="N192" s="278" t="s">
        <v>49</v>
      </c>
      <c r="O192" s="88"/>
      <c r="P192" s="217">
        <f>O192*H192</f>
        <v>0</v>
      </c>
      <c r="Q192" s="217">
        <v>0.00051999999999999995</v>
      </c>
      <c r="R192" s="217">
        <f>Q192*H192</f>
        <v>0.0020799999999999998</v>
      </c>
      <c r="S192" s="217">
        <v>0</v>
      </c>
      <c r="T192" s="218">
        <f>S192*H192</f>
        <v>0</v>
      </c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R192" s="219" t="s">
        <v>394</v>
      </c>
      <c r="AT192" s="219" t="s">
        <v>517</v>
      </c>
      <c r="AU192" s="219" t="s">
        <v>88</v>
      </c>
      <c r="AY192" s="20" t="s">
        <v>156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20" t="s">
        <v>86</v>
      </c>
      <c r="BK192" s="220">
        <f>ROUND(I192*H192,2)</f>
        <v>0</v>
      </c>
      <c r="BL192" s="20" t="s">
        <v>274</v>
      </c>
      <c r="BM192" s="219" t="s">
        <v>1771</v>
      </c>
    </row>
    <row r="193" s="2" customFormat="1">
      <c r="A193" s="42"/>
      <c r="B193" s="43"/>
      <c r="C193" s="44"/>
      <c r="D193" s="221" t="s">
        <v>164</v>
      </c>
      <c r="E193" s="44"/>
      <c r="F193" s="222" t="s">
        <v>1770</v>
      </c>
      <c r="G193" s="44"/>
      <c r="H193" s="44"/>
      <c r="I193" s="223"/>
      <c r="J193" s="44"/>
      <c r="K193" s="44"/>
      <c r="L193" s="48"/>
      <c r="M193" s="224"/>
      <c r="N193" s="225"/>
      <c r="O193" s="88"/>
      <c r="P193" s="88"/>
      <c r="Q193" s="88"/>
      <c r="R193" s="88"/>
      <c r="S193" s="88"/>
      <c r="T193" s="89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T193" s="20" t="s">
        <v>164</v>
      </c>
      <c r="AU193" s="20" t="s">
        <v>88</v>
      </c>
    </row>
    <row r="194" s="2" customFormat="1" ht="16.5" customHeight="1">
      <c r="A194" s="42"/>
      <c r="B194" s="43"/>
      <c r="C194" s="208" t="s">
        <v>499</v>
      </c>
      <c r="D194" s="208" t="s">
        <v>158</v>
      </c>
      <c r="E194" s="209" t="s">
        <v>1772</v>
      </c>
      <c r="F194" s="210" t="s">
        <v>1773</v>
      </c>
      <c r="G194" s="211" t="s">
        <v>1741</v>
      </c>
      <c r="H194" s="212">
        <v>1</v>
      </c>
      <c r="I194" s="213"/>
      <c r="J194" s="214">
        <f>ROUND(I194*H194,2)</f>
        <v>0</v>
      </c>
      <c r="K194" s="210" t="s">
        <v>32</v>
      </c>
      <c r="L194" s="48"/>
      <c r="M194" s="215" t="s">
        <v>32</v>
      </c>
      <c r="N194" s="216" t="s">
        <v>49</v>
      </c>
      <c r="O194" s="88"/>
      <c r="P194" s="217">
        <f>O194*H194</f>
        <v>0</v>
      </c>
      <c r="Q194" s="217">
        <v>0.00064000000000000005</v>
      </c>
      <c r="R194" s="217">
        <f>Q194*H194</f>
        <v>0.00064000000000000005</v>
      </c>
      <c r="S194" s="217">
        <v>0</v>
      </c>
      <c r="T194" s="218">
        <f>S194*H194</f>
        <v>0</v>
      </c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R194" s="219" t="s">
        <v>274</v>
      </c>
      <c r="AT194" s="219" t="s">
        <v>158</v>
      </c>
      <c r="AU194" s="219" t="s">
        <v>88</v>
      </c>
      <c r="AY194" s="20" t="s">
        <v>156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20" t="s">
        <v>86</v>
      </c>
      <c r="BK194" s="220">
        <f>ROUND(I194*H194,2)</f>
        <v>0</v>
      </c>
      <c r="BL194" s="20" t="s">
        <v>274</v>
      </c>
      <c r="BM194" s="219" t="s">
        <v>1774</v>
      </c>
    </row>
    <row r="195" s="2" customFormat="1">
      <c r="A195" s="42"/>
      <c r="B195" s="43"/>
      <c r="C195" s="44"/>
      <c r="D195" s="221" t="s">
        <v>164</v>
      </c>
      <c r="E195" s="44"/>
      <c r="F195" s="222" t="s">
        <v>1775</v>
      </c>
      <c r="G195" s="44"/>
      <c r="H195" s="44"/>
      <c r="I195" s="223"/>
      <c r="J195" s="44"/>
      <c r="K195" s="44"/>
      <c r="L195" s="48"/>
      <c r="M195" s="224"/>
      <c r="N195" s="225"/>
      <c r="O195" s="88"/>
      <c r="P195" s="88"/>
      <c r="Q195" s="88"/>
      <c r="R195" s="88"/>
      <c r="S195" s="88"/>
      <c r="T195" s="89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T195" s="20" t="s">
        <v>164</v>
      </c>
      <c r="AU195" s="20" t="s">
        <v>88</v>
      </c>
    </row>
    <row r="196" s="2" customFormat="1" ht="16.5" customHeight="1">
      <c r="A196" s="42"/>
      <c r="B196" s="43"/>
      <c r="C196" s="269" t="s">
        <v>505</v>
      </c>
      <c r="D196" s="269" t="s">
        <v>517</v>
      </c>
      <c r="E196" s="270" t="s">
        <v>1776</v>
      </c>
      <c r="F196" s="271" t="s">
        <v>1777</v>
      </c>
      <c r="G196" s="272" t="s">
        <v>1741</v>
      </c>
      <c r="H196" s="273">
        <v>1</v>
      </c>
      <c r="I196" s="274"/>
      <c r="J196" s="275">
        <f>ROUND(I196*H196,2)</f>
        <v>0</v>
      </c>
      <c r="K196" s="271" t="s">
        <v>32</v>
      </c>
      <c r="L196" s="276"/>
      <c r="M196" s="277" t="s">
        <v>32</v>
      </c>
      <c r="N196" s="278" t="s">
        <v>49</v>
      </c>
      <c r="O196" s="88"/>
      <c r="P196" s="217">
        <f>O196*H196</f>
        <v>0</v>
      </c>
      <c r="Q196" s="217">
        <v>0.014749999999999999</v>
      </c>
      <c r="R196" s="217">
        <f>Q196*H196</f>
        <v>0.014749999999999999</v>
      </c>
      <c r="S196" s="217">
        <v>0</v>
      </c>
      <c r="T196" s="218">
        <f>S196*H196</f>
        <v>0</v>
      </c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R196" s="219" t="s">
        <v>394</v>
      </c>
      <c r="AT196" s="219" t="s">
        <v>517</v>
      </c>
      <c r="AU196" s="219" t="s">
        <v>88</v>
      </c>
      <c r="AY196" s="20" t="s">
        <v>156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20" t="s">
        <v>86</v>
      </c>
      <c r="BK196" s="220">
        <f>ROUND(I196*H196,2)</f>
        <v>0</v>
      </c>
      <c r="BL196" s="20" t="s">
        <v>274</v>
      </c>
      <c r="BM196" s="219" t="s">
        <v>1778</v>
      </c>
    </row>
    <row r="197" s="2" customFormat="1">
      <c r="A197" s="42"/>
      <c r="B197" s="43"/>
      <c r="C197" s="44"/>
      <c r="D197" s="221" t="s">
        <v>164</v>
      </c>
      <c r="E197" s="44"/>
      <c r="F197" s="222" t="s">
        <v>1779</v>
      </c>
      <c r="G197" s="44"/>
      <c r="H197" s="44"/>
      <c r="I197" s="223"/>
      <c r="J197" s="44"/>
      <c r="K197" s="44"/>
      <c r="L197" s="48"/>
      <c r="M197" s="224"/>
      <c r="N197" s="225"/>
      <c r="O197" s="88"/>
      <c r="P197" s="88"/>
      <c r="Q197" s="88"/>
      <c r="R197" s="88"/>
      <c r="S197" s="88"/>
      <c r="T197" s="89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T197" s="20" t="s">
        <v>164</v>
      </c>
      <c r="AU197" s="20" t="s">
        <v>88</v>
      </c>
    </row>
    <row r="198" s="2" customFormat="1" ht="16.5" customHeight="1">
      <c r="A198" s="42"/>
      <c r="B198" s="43"/>
      <c r="C198" s="208" t="s">
        <v>511</v>
      </c>
      <c r="D198" s="208" t="s">
        <v>158</v>
      </c>
      <c r="E198" s="209" t="s">
        <v>1780</v>
      </c>
      <c r="F198" s="210" t="s">
        <v>1781</v>
      </c>
      <c r="G198" s="211" t="s">
        <v>1741</v>
      </c>
      <c r="H198" s="212">
        <v>3</v>
      </c>
      <c r="I198" s="213"/>
      <c r="J198" s="214">
        <f>ROUND(I198*H198,2)</f>
        <v>0</v>
      </c>
      <c r="K198" s="210" t="s">
        <v>32</v>
      </c>
      <c r="L198" s="48"/>
      <c r="M198" s="215" t="s">
        <v>32</v>
      </c>
      <c r="N198" s="216" t="s">
        <v>49</v>
      </c>
      <c r="O198" s="88"/>
      <c r="P198" s="217">
        <f>O198*H198</f>
        <v>0</v>
      </c>
      <c r="Q198" s="217">
        <v>0.0050699999999999999</v>
      </c>
      <c r="R198" s="217">
        <f>Q198*H198</f>
        <v>0.01521</v>
      </c>
      <c r="S198" s="217">
        <v>0</v>
      </c>
      <c r="T198" s="218">
        <f>S198*H198</f>
        <v>0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19" t="s">
        <v>274</v>
      </c>
      <c r="AT198" s="219" t="s">
        <v>158</v>
      </c>
      <c r="AU198" s="219" t="s">
        <v>88</v>
      </c>
      <c r="AY198" s="20" t="s">
        <v>156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20" t="s">
        <v>86</v>
      </c>
      <c r="BK198" s="220">
        <f>ROUND(I198*H198,2)</f>
        <v>0</v>
      </c>
      <c r="BL198" s="20" t="s">
        <v>274</v>
      </c>
      <c r="BM198" s="219" t="s">
        <v>1782</v>
      </c>
    </row>
    <row r="199" s="2" customFormat="1">
      <c r="A199" s="42"/>
      <c r="B199" s="43"/>
      <c r="C199" s="44"/>
      <c r="D199" s="221" t="s">
        <v>164</v>
      </c>
      <c r="E199" s="44"/>
      <c r="F199" s="222" t="s">
        <v>1783</v>
      </c>
      <c r="G199" s="44"/>
      <c r="H199" s="44"/>
      <c r="I199" s="223"/>
      <c r="J199" s="44"/>
      <c r="K199" s="44"/>
      <c r="L199" s="48"/>
      <c r="M199" s="224"/>
      <c r="N199" s="225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164</v>
      </c>
      <c r="AU199" s="20" t="s">
        <v>88</v>
      </c>
    </row>
    <row r="200" s="2" customFormat="1" ht="16.5" customHeight="1">
      <c r="A200" s="42"/>
      <c r="B200" s="43"/>
      <c r="C200" s="269" t="s">
        <v>516</v>
      </c>
      <c r="D200" s="269" t="s">
        <v>517</v>
      </c>
      <c r="E200" s="270" t="s">
        <v>1784</v>
      </c>
      <c r="F200" s="271" t="s">
        <v>1785</v>
      </c>
      <c r="G200" s="272" t="s">
        <v>306</v>
      </c>
      <c r="H200" s="273">
        <v>3</v>
      </c>
      <c r="I200" s="274"/>
      <c r="J200" s="275">
        <f>ROUND(I200*H200,2)</f>
        <v>0</v>
      </c>
      <c r="K200" s="271" t="s">
        <v>32</v>
      </c>
      <c r="L200" s="276"/>
      <c r="M200" s="277" t="s">
        <v>32</v>
      </c>
      <c r="N200" s="278" t="s">
        <v>49</v>
      </c>
      <c r="O200" s="88"/>
      <c r="P200" s="217">
        <f>O200*H200</f>
        <v>0</v>
      </c>
      <c r="Q200" s="217">
        <v>0.035999999999999997</v>
      </c>
      <c r="R200" s="217">
        <f>Q200*H200</f>
        <v>0.10799999999999999</v>
      </c>
      <c r="S200" s="217">
        <v>0</v>
      </c>
      <c r="T200" s="218">
        <f>S200*H200</f>
        <v>0</v>
      </c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R200" s="219" t="s">
        <v>394</v>
      </c>
      <c r="AT200" s="219" t="s">
        <v>517</v>
      </c>
      <c r="AU200" s="219" t="s">
        <v>88</v>
      </c>
      <c r="AY200" s="20" t="s">
        <v>156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86</v>
      </c>
      <c r="BK200" s="220">
        <f>ROUND(I200*H200,2)</f>
        <v>0</v>
      </c>
      <c r="BL200" s="20" t="s">
        <v>274</v>
      </c>
      <c r="BM200" s="219" t="s">
        <v>1786</v>
      </c>
    </row>
    <row r="201" s="2" customFormat="1">
      <c r="A201" s="42"/>
      <c r="B201" s="43"/>
      <c r="C201" s="44"/>
      <c r="D201" s="221" t="s">
        <v>164</v>
      </c>
      <c r="E201" s="44"/>
      <c r="F201" s="222" t="s">
        <v>1785</v>
      </c>
      <c r="G201" s="44"/>
      <c r="H201" s="44"/>
      <c r="I201" s="223"/>
      <c r="J201" s="44"/>
      <c r="K201" s="44"/>
      <c r="L201" s="48"/>
      <c r="M201" s="224"/>
      <c r="N201" s="225"/>
      <c r="O201" s="88"/>
      <c r="P201" s="88"/>
      <c r="Q201" s="88"/>
      <c r="R201" s="88"/>
      <c r="S201" s="88"/>
      <c r="T201" s="89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T201" s="20" t="s">
        <v>164</v>
      </c>
      <c r="AU201" s="20" t="s">
        <v>88</v>
      </c>
    </row>
    <row r="202" s="2" customFormat="1" ht="16.5" customHeight="1">
      <c r="A202" s="42"/>
      <c r="B202" s="43"/>
      <c r="C202" s="208" t="s">
        <v>522</v>
      </c>
      <c r="D202" s="208" t="s">
        <v>158</v>
      </c>
      <c r="E202" s="209" t="s">
        <v>1787</v>
      </c>
      <c r="F202" s="210" t="s">
        <v>1788</v>
      </c>
      <c r="G202" s="211" t="s">
        <v>1741</v>
      </c>
      <c r="H202" s="212">
        <v>2</v>
      </c>
      <c r="I202" s="213"/>
      <c r="J202" s="214">
        <f>ROUND(I202*H202,2)</f>
        <v>0</v>
      </c>
      <c r="K202" s="210" t="s">
        <v>32</v>
      </c>
      <c r="L202" s="48"/>
      <c r="M202" s="215" t="s">
        <v>32</v>
      </c>
      <c r="N202" s="216" t="s">
        <v>49</v>
      </c>
      <c r="O202" s="88"/>
      <c r="P202" s="217">
        <f>O202*H202</f>
        <v>0</v>
      </c>
      <c r="Q202" s="217">
        <v>0.00172</v>
      </c>
      <c r="R202" s="217">
        <f>Q202*H202</f>
        <v>0.0034399999999999999</v>
      </c>
      <c r="S202" s="217">
        <v>0</v>
      </c>
      <c r="T202" s="218">
        <f>S202*H202</f>
        <v>0</v>
      </c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R202" s="219" t="s">
        <v>274</v>
      </c>
      <c r="AT202" s="219" t="s">
        <v>158</v>
      </c>
      <c r="AU202" s="219" t="s">
        <v>88</v>
      </c>
      <c r="AY202" s="20" t="s">
        <v>156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20" t="s">
        <v>86</v>
      </c>
      <c r="BK202" s="220">
        <f>ROUND(I202*H202,2)</f>
        <v>0</v>
      </c>
      <c r="BL202" s="20" t="s">
        <v>274</v>
      </c>
      <c r="BM202" s="219" t="s">
        <v>1789</v>
      </c>
    </row>
    <row r="203" s="2" customFormat="1">
      <c r="A203" s="42"/>
      <c r="B203" s="43"/>
      <c r="C203" s="44"/>
      <c r="D203" s="221" t="s">
        <v>164</v>
      </c>
      <c r="E203" s="44"/>
      <c r="F203" s="222" t="s">
        <v>1790</v>
      </c>
      <c r="G203" s="44"/>
      <c r="H203" s="44"/>
      <c r="I203" s="223"/>
      <c r="J203" s="44"/>
      <c r="K203" s="44"/>
      <c r="L203" s="48"/>
      <c r="M203" s="224"/>
      <c r="N203" s="225"/>
      <c r="O203" s="88"/>
      <c r="P203" s="88"/>
      <c r="Q203" s="88"/>
      <c r="R203" s="88"/>
      <c r="S203" s="88"/>
      <c r="T203" s="89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T203" s="20" t="s">
        <v>164</v>
      </c>
      <c r="AU203" s="20" t="s">
        <v>88</v>
      </c>
    </row>
    <row r="204" s="2" customFormat="1" ht="16.5" customHeight="1">
      <c r="A204" s="42"/>
      <c r="B204" s="43"/>
      <c r="C204" s="208" t="s">
        <v>530</v>
      </c>
      <c r="D204" s="208" t="s">
        <v>158</v>
      </c>
      <c r="E204" s="209" t="s">
        <v>1791</v>
      </c>
      <c r="F204" s="210" t="s">
        <v>1792</v>
      </c>
      <c r="G204" s="211" t="s">
        <v>1741</v>
      </c>
      <c r="H204" s="212">
        <v>1</v>
      </c>
      <c r="I204" s="213"/>
      <c r="J204" s="214">
        <f>ROUND(I204*H204,2)</f>
        <v>0</v>
      </c>
      <c r="K204" s="210" t="s">
        <v>32</v>
      </c>
      <c r="L204" s="48"/>
      <c r="M204" s="215" t="s">
        <v>32</v>
      </c>
      <c r="N204" s="216" t="s">
        <v>49</v>
      </c>
      <c r="O204" s="88"/>
      <c r="P204" s="217">
        <f>O204*H204</f>
        <v>0</v>
      </c>
      <c r="Q204" s="217">
        <v>0.0018400000000000001</v>
      </c>
      <c r="R204" s="217">
        <f>Q204*H204</f>
        <v>0.0018400000000000001</v>
      </c>
      <c r="S204" s="217">
        <v>0</v>
      </c>
      <c r="T204" s="218">
        <f>S204*H204</f>
        <v>0</v>
      </c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R204" s="219" t="s">
        <v>274</v>
      </c>
      <c r="AT204" s="219" t="s">
        <v>158</v>
      </c>
      <c r="AU204" s="219" t="s">
        <v>88</v>
      </c>
      <c r="AY204" s="20" t="s">
        <v>156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20" t="s">
        <v>86</v>
      </c>
      <c r="BK204" s="220">
        <f>ROUND(I204*H204,2)</f>
        <v>0</v>
      </c>
      <c r="BL204" s="20" t="s">
        <v>274</v>
      </c>
      <c r="BM204" s="219" t="s">
        <v>1793</v>
      </c>
    </row>
    <row r="205" s="2" customFormat="1">
      <c r="A205" s="42"/>
      <c r="B205" s="43"/>
      <c r="C205" s="44"/>
      <c r="D205" s="221" t="s">
        <v>164</v>
      </c>
      <c r="E205" s="44"/>
      <c r="F205" s="222" t="s">
        <v>1794</v>
      </c>
      <c r="G205" s="44"/>
      <c r="H205" s="44"/>
      <c r="I205" s="223"/>
      <c r="J205" s="44"/>
      <c r="K205" s="44"/>
      <c r="L205" s="48"/>
      <c r="M205" s="224"/>
      <c r="N205" s="225"/>
      <c r="O205" s="88"/>
      <c r="P205" s="88"/>
      <c r="Q205" s="88"/>
      <c r="R205" s="88"/>
      <c r="S205" s="88"/>
      <c r="T205" s="89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T205" s="20" t="s">
        <v>164</v>
      </c>
      <c r="AU205" s="20" t="s">
        <v>88</v>
      </c>
    </row>
    <row r="206" s="2" customFormat="1" ht="16.5" customHeight="1">
      <c r="A206" s="42"/>
      <c r="B206" s="43"/>
      <c r="C206" s="208" t="s">
        <v>537</v>
      </c>
      <c r="D206" s="208" t="s">
        <v>158</v>
      </c>
      <c r="E206" s="209" t="s">
        <v>1795</v>
      </c>
      <c r="F206" s="210" t="s">
        <v>1796</v>
      </c>
      <c r="G206" s="211" t="s">
        <v>306</v>
      </c>
      <c r="H206" s="212">
        <v>1</v>
      </c>
      <c r="I206" s="213"/>
      <c r="J206" s="214">
        <f>ROUND(I206*H206,2)</f>
        <v>0</v>
      </c>
      <c r="K206" s="210" t="s">
        <v>32</v>
      </c>
      <c r="L206" s="48"/>
      <c r="M206" s="215" t="s">
        <v>32</v>
      </c>
      <c r="N206" s="216" t="s">
        <v>49</v>
      </c>
      <c r="O206" s="88"/>
      <c r="P206" s="217">
        <f>O206*H206</f>
        <v>0</v>
      </c>
      <c r="Q206" s="217">
        <v>0.00024000000000000001</v>
      </c>
      <c r="R206" s="217">
        <f>Q206*H206</f>
        <v>0.00024000000000000001</v>
      </c>
      <c r="S206" s="217">
        <v>0</v>
      </c>
      <c r="T206" s="218">
        <f>S206*H206</f>
        <v>0</v>
      </c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R206" s="219" t="s">
        <v>274</v>
      </c>
      <c r="AT206" s="219" t="s">
        <v>158</v>
      </c>
      <c r="AU206" s="219" t="s">
        <v>88</v>
      </c>
      <c r="AY206" s="20" t="s">
        <v>156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20" t="s">
        <v>86</v>
      </c>
      <c r="BK206" s="220">
        <f>ROUND(I206*H206,2)</f>
        <v>0</v>
      </c>
      <c r="BL206" s="20" t="s">
        <v>274</v>
      </c>
      <c r="BM206" s="219" t="s">
        <v>1797</v>
      </c>
    </row>
    <row r="207" s="2" customFormat="1">
      <c r="A207" s="42"/>
      <c r="B207" s="43"/>
      <c r="C207" s="44"/>
      <c r="D207" s="221" t="s">
        <v>164</v>
      </c>
      <c r="E207" s="44"/>
      <c r="F207" s="222" t="s">
        <v>1798</v>
      </c>
      <c r="G207" s="44"/>
      <c r="H207" s="44"/>
      <c r="I207" s="223"/>
      <c r="J207" s="44"/>
      <c r="K207" s="44"/>
      <c r="L207" s="48"/>
      <c r="M207" s="224"/>
      <c r="N207" s="225"/>
      <c r="O207" s="88"/>
      <c r="P207" s="88"/>
      <c r="Q207" s="88"/>
      <c r="R207" s="88"/>
      <c r="S207" s="88"/>
      <c r="T207" s="89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T207" s="20" t="s">
        <v>164</v>
      </c>
      <c r="AU207" s="20" t="s">
        <v>88</v>
      </c>
    </row>
    <row r="208" s="2" customFormat="1" ht="16.5" customHeight="1">
      <c r="A208" s="42"/>
      <c r="B208" s="43"/>
      <c r="C208" s="208" t="s">
        <v>544</v>
      </c>
      <c r="D208" s="208" t="s">
        <v>158</v>
      </c>
      <c r="E208" s="209" t="s">
        <v>1799</v>
      </c>
      <c r="F208" s="210" t="s">
        <v>1800</v>
      </c>
      <c r="G208" s="211" t="s">
        <v>306</v>
      </c>
      <c r="H208" s="212">
        <v>2</v>
      </c>
      <c r="I208" s="213"/>
      <c r="J208" s="214">
        <f>ROUND(I208*H208,2)</f>
        <v>0</v>
      </c>
      <c r="K208" s="210" t="s">
        <v>32</v>
      </c>
      <c r="L208" s="48"/>
      <c r="M208" s="215" t="s">
        <v>32</v>
      </c>
      <c r="N208" s="216" t="s">
        <v>49</v>
      </c>
      <c r="O208" s="88"/>
      <c r="P208" s="217">
        <f>O208*H208</f>
        <v>0</v>
      </c>
      <c r="Q208" s="217">
        <v>0.00038000000000000002</v>
      </c>
      <c r="R208" s="217">
        <f>Q208*H208</f>
        <v>0.00076000000000000004</v>
      </c>
      <c r="S208" s="217">
        <v>0</v>
      </c>
      <c r="T208" s="218">
        <f>S208*H208</f>
        <v>0</v>
      </c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R208" s="219" t="s">
        <v>274</v>
      </c>
      <c r="AT208" s="219" t="s">
        <v>158</v>
      </c>
      <c r="AU208" s="219" t="s">
        <v>88</v>
      </c>
      <c r="AY208" s="20" t="s">
        <v>156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0" t="s">
        <v>86</v>
      </c>
      <c r="BK208" s="220">
        <f>ROUND(I208*H208,2)</f>
        <v>0</v>
      </c>
      <c r="BL208" s="20" t="s">
        <v>274</v>
      </c>
      <c r="BM208" s="219" t="s">
        <v>1801</v>
      </c>
    </row>
    <row r="209" s="2" customFormat="1">
      <c r="A209" s="42"/>
      <c r="B209" s="43"/>
      <c r="C209" s="44"/>
      <c r="D209" s="221" t="s">
        <v>164</v>
      </c>
      <c r="E209" s="44"/>
      <c r="F209" s="222" t="s">
        <v>1802</v>
      </c>
      <c r="G209" s="44"/>
      <c r="H209" s="44"/>
      <c r="I209" s="223"/>
      <c r="J209" s="44"/>
      <c r="K209" s="44"/>
      <c r="L209" s="48"/>
      <c r="M209" s="224"/>
      <c r="N209" s="225"/>
      <c r="O209" s="88"/>
      <c r="P209" s="88"/>
      <c r="Q209" s="88"/>
      <c r="R209" s="88"/>
      <c r="S209" s="88"/>
      <c r="T209" s="89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T209" s="20" t="s">
        <v>164</v>
      </c>
      <c r="AU209" s="20" t="s">
        <v>88</v>
      </c>
    </row>
    <row r="210" s="2" customFormat="1" ht="16.5" customHeight="1">
      <c r="A210" s="42"/>
      <c r="B210" s="43"/>
      <c r="C210" s="208" t="s">
        <v>551</v>
      </c>
      <c r="D210" s="208" t="s">
        <v>158</v>
      </c>
      <c r="E210" s="209" t="s">
        <v>1803</v>
      </c>
      <c r="F210" s="210" t="s">
        <v>1804</v>
      </c>
      <c r="G210" s="211" t="s">
        <v>306</v>
      </c>
      <c r="H210" s="212">
        <v>2</v>
      </c>
      <c r="I210" s="213"/>
      <c r="J210" s="214">
        <f>ROUND(I210*H210,2)</f>
        <v>0</v>
      </c>
      <c r="K210" s="210" t="s">
        <v>32</v>
      </c>
      <c r="L210" s="48"/>
      <c r="M210" s="215" t="s">
        <v>32</v>
      </c>
      <c r="N210" s="216" t="s">
        <v>49</v>
      </c>
      <c r="O210" s="88"/>
      <c r="P210" s="217">
        <f>O210*H210</f>
        <v>0</v>
      </c>
      <c r="Q210" s="217">
        <v>0.00027999999999999998</v>
      </c>
      <c r="R210" s="217">
        <f>Q210*H210</f>
        <v>0.00055999999999999995</v>
      </c>
      <c r="S210" s="217">
        <v>0</v>
      </c>
      <c r="T210" s="218">
        <f>S210*H210</f>
        <v>0</v>
      </c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R210" s="219" t="s">
        <v>274</v>
      </c>
      <c r="AT210" s="219" t="s">
        <v>158</v>
      </c>
      <c r="AU210" s="219" t="s">
        <v>88</v>
      </c>
      <c r="AY210" s="20" t="s">
        <v>156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86</v>
      </c>
      <c r="BK210" s="220">
        <f>ROUND(I210*H210,2)</f>
        <v>0</v>
      </c>
      <c r="BL210" s="20" t="s">
        <v>274</v>
      </c>
      <c r="BM210" s="219" t="s">
        <v>1805</v>
      </c>
    </row>
    <row r="211" s="2" customFormat="1">
      <c r="A211" s="42"/>
      <c r="B211" s="43"/>
      <c r="C211" s="44"/>
      <c r="D211" s="221" t="s">
        <v>164</v>
      </c>
      <c r="E211" s="44"/>
      <c r="F211" s="222" t="s">
        <v>1806</v>
      </c>
      <c r="G211" s="44"/>
      <c r="H211" s="44"/>
      <c r="I211" s="223"/>
      <c r="J211" s="44"/>
      <c r="K211" s="44"/>
      <c r="L211" s="48"/>
      <c r="M211" s="224"/>
      <c r="N211" s="225"/>
      <c r="O211" s="88"/>
      <c r="P211" s="88"/>
      <c r="Q211" s="88"/>
      <c r="R211" s="88"/>
      <c r="S211" s="88"/>
      <c r="T211" s="89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T211" s="20" t="s">
        <v>164</v>
      </c>
      <c r="AU211" s="20" t="s">
        <v>88</v>
      </c>
    </row>
    <row r="212" s="2" customFormat="1" ht="16.5" customHeight="1">
      <c r="A212" s="42"/>
      <c r="B212" s="43"/>
      <c r="C212" s="208" t="s">
        <v>558</v>
      </c>
      <c r="D212" s="208" t="s">
        <v>158</v>
      </c>
      <c r="E212" s="209" t="s">
        <v>1807</v>
      </c>
      <c r="F212" s="210" t="s">
        <v>1808</v>
      </c>
      <c r="G212" s="211" t="s">
        <v>1258</v>
      </c>
      <c r="H212" s="279"/>
      <c r="I212" s="213"/>
      <c r="J212" s="214">
        <f>ROUND(I212*H212,2)</f>
        <v>0</v>
      </c>
      <c r="K212" s="210" t="s">
        <v>32</v>
      </c>
      <c r="L212" s="48"/>
      <c r="M212" s="215" t="s">
        <v>32</v>
      </c>
      <c r="N212" s="216" t="s">
        <v>49</v>
      </c>
      <c r="O212" s="88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R212" s="219" t="s">
        <v>274</v>
      </c>
      <c r="AT212" s="219" t="s">
        <v>158</v>
      </c>
      <c r="AU212" s="219" t="s">
        <v>88</v>
      </c>
      <c r="AY212" s="20" t="s">
        <v>156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20" t="s">
        <v>86</v>
      </c>
      <c r="BK212" s="220">
        <f>ROUND(I212*H212,2)</f>
        <v>0</v>
      </c>
      <c r="BL212" s="20" t="s">
        <v>274</v>
      </c>
      <c r="BM212" s="219" t="s">
        <v>1809</v>
      </c>
    </row>
    <row r="213" s="2" customFormat="1">
      <c r="A213" s="42"/>
      <c r="B213" s="43"/>
      <c r="C213" s="44"/>
      <c r="D213" s="221" t="s">
        <v>164</v>
      </c>
      <c r="E213" s="44"/>
      <c r="F213" s="222" t="s">
        <v>1810</v>
      </c>
      <c r="G213" s="44"/>
      <c r="H213" s="44"/>
      <c r="I213" s="223"/>
      <c r="J213" s="44"/>
      <c r="K213" s="44"/>
      <c r="L213" s="48"/>
      <c r="M213" s="224"/>
      <c r="N213" s="225"/>
      <c r="O213" s="88"/>
      <c r="P213" s="88"/>
      <c r="Q213" s="88"/>
      <c r="R213" s="88"/>
      <c r="S213" s="88"/>
      <c r="T213" s="89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T213" s="20" t="s">
        <v>164</v>
      </c>
      <c r="AU213" s="20" t="s">
        <v>88</v>
      </c>
    </row>
    <row r="214" s="12" customFormat="1" ht="22.8" customHeight="1">
      <c r="A214" s="12"/>
      <c r="B214" s="192"/>
      <c r="C214" s="193"/>
      <c r="D214" s="194" t="s">
        <v>77</v>
      </c>
      <c r="E214" s="206" t="s">
        <v>1811</v>
      </c>
      <c r="F214" s="206" t="s">
        <v>1812</v>
      </c>
      <c r="G214" s="193"/>
      <c r="H214" s="193"/>
      <c r="I214" s="196"/>
      <c r="J214" s="207">
        <f>BK214</f>
        <v>0</v>
      </c>
      <c r="K214" s="193"/>
      <c r="L214" s="198"/>
      <c r="M214" s="199"/>
      <c r="N214" s="200"/>
      <c r="O214" s="200"/>
      <c r="P214" s="201">
        <f>SUM(P215:P222)</f>
        <v>0</v>
      </c>
      <c r="Q214" s="200"/>
      <c r="R214" s="201">
        <f>SUM(R215:R222)</f>
        <v>0.016650000000000002</v>
      </c>
      <c r="S214" s="200"/>
      <c r="T214" s="202">
        <f>SUM(T215:T222)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3" t="s">
        <v>88</v>
      </c>
      <c r="AT214" s="204" t="s">
        <v>77</v>
      </c>
      <c r="AU214" s="204" t="s">
        <v>86</v>
      </c>
      <c r="AY214" s="203" t="s">
        <v>156</v>
      </c>
      <c r="BK214" s="205">
        <f>SUM(BK215:BK222)</f>
        <v>0</v>
      </c>
    </row>
    <row r="215" s="2" customFormat="1" ht="21.75" customHeight="1">
      <c r="A215" s="42"/>
      <c r="B215" s="43"/>
      <c r="C215" s="208" t="s">
        <v>563</v>
      </c>
      <c r="D215" s="208" t="s">
        <v>158</v>
      </c>
      <c r="E215" s="209" t="s">
        <v>1813</v>
      </c>
      <c r="F215" s="210" t="s">
        <v>1814</v>
      </c>
      <c r="G215" s="211" t="s">
        <v>1741</v>
      </c>
      <c r="H215" s="212">
        <v>1</v>
      </c>
      <c r="I215" s="213"/>
      <c r="J215" s="214">
        <f>ROUND(I215*H215,2)</f>
        <v>0</v>
      </c>
      <c r="K215" s="210" t="s">
        <v>32</v>
      </c>
      <c r="L215" s="48"/>
      <c r="M215" s="215" t="s">
        <v>32</v>
      </c>
      <c r="N215" s="216" t="s">
        <v>49</v>
      </c>
      <c r="O215" s="88"/>
      <c r="P215" s="217">
        <f>O215*H215</f>
        <v>0</v>
      </c>
      <c r="Q215" s="217">
        <v>0.016650000000000002</v>
      </c>
      <c r="R215" s="217">
        <f>Q215*H215</f>
        <v>0.016650000000000002</v>
      </c>
      <c r="S215" s="217">
        <v>0</v>
      </c>
      <c r="T215" s="218">
        <f>S215*H215</f>
        <v>0</v>
      </c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R215" s="219" t="s">
        <v>274</v>
      </c>
      <c r="AT215" s="219" t="s">
        <v>158</v>
      </c>
      <c r="AU215" s="219" t="s">
        <v>88</v>
      </c>
      <c r="AY215" s="20" t="s">
        <v>156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20" t="s">
        <v>86</v>
      </c>
      <c r="BK215" s="220">
        <f>ROUND(I215*H215,2)</f>
        <v>0</v>
      </c>
      <c r="BL215" s="20" t="s">
        <v>274</v>
      </c>
      <c r="BM215" s="219" t="s">
        <v>1815</v>
      </c>
    </row>
    <row r="216" s="2" customFormat="1">
      <c r="A216" s="42"/>
      <c r="B216" s="43"/>
      <c r="C216" s="44"/>
      <c r="D216" s="221" t="s">
        <v>164</v>
      </c>
      <c r="E216" s="44"/>
      <c r="F216" s="222" t="s">
        <v>1816</v>
      </c>
      <c r="G216" s="44"/>
      <c r="H216" s="44"/>
      <c r="I216" s="223"/>
      <c r="J216" s="44"/>
      <c r="K216" s="44"/>
      <c r="L216" s="48"/>
      <c r="M216" s="224"/>
      <c r="N216" s="225"/>
      <c r="O216" s="88"/>
      <c r="P216" s="88"/>
      <c r="Q216" s="88"/>
      <c r="R216" s="88"/>
      <c r="S216" s="88"/>
      <c r="T216" s="89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T216" s="20" t="s">
        <v>164</v>
      </c>
      <c r="AU216" s="20" t="s">
        <v>88</v>
      </c>
    </row>
    <row r="217" s="2" customFormat="1" ht="16.5" customHeight="1">
      <c r="A217" s="42"/>
      <c r="B217" s="43"/>
      <c r="C217" s="208" t="s">
        <v>567</v>
      </c>
      <c r="D217" s="208" t="s">
        <v>158</v>
      </c>
      <c r="E217" s="209" t="s">
        <v>1817</v>
      </c>
      <c r="F217" s="210" t="s">
        <v>1818</v>
      </c>
      <c r="G217" s="211" t="s">
        <v>1741</v>
      </c>
      <c r="H217" s="212">
        <v>1</v>
      </c>
      <c r="I217" s="213"/>
      <c r="J217" s="214">
        <f>ROUND(I217*H217,2)</f>
        <v>0</v>
      </c>
      <c r="K217" s="210" t="s">
        <v>32</v>
      </c>
      <c r="L217" s="48"/>
      <c r="M217" s="215" t="s">
        <v>32</v>
      </c>
      <c r="N217" s="216" t="s">
        <v>49</v>
      </c>
      <c r="O217" s="88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19" t="s">
        <v>274</v>
      </c>
      <c r="AT217" s="219" t="s">
        <v>158</v>
      </c>
      <c r="AU217" s="219" t="s">
        <v>88</v>
      </c>
      <c r="AY217" s="20" t="s">
        <v>156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20" t="s">
        <v>86</v>
      </c>
      <c r="BK217" s="220">
        <f>ROUND(I217*H217,2)</f>
        <v>0</v>
      </c>
      <c r="BL217" s="20" t="s">
        <v>274</v>
      </c>
      <c r="BM217" s="219" t="s">
        <v>1819</v>
      </c>
    </row>
    <row r="218" s="2" customFormat="1">
      <c r="A218" s="42"/>
      <c r="B218" s="43"/>
      <c r="C218" s="44"/>
      <c r="D218" s="221" t="s">
        <v>164</v>
      </c>
      <c r="E218" s="44"/>
      <c r="F218" s="222" t="s">
        <v>1820</v>
      </c>
      <c r="G218" s="44"/>
      <c r="H218" s="44"/>
      <c r="I218" s="223"/>
      <c r="J218" s="44"/>
      <c r="K218" s="44"/>
      <c r="L218" s="48"/>
      <c r="M218" s="224"/>
      <c r="N218" s="225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0" t="s">
        <v>164</v>
      </c>
      <c r="AU218" s="20" t="s">
        <v>88</v>
      </c>
    </row>
    <row r="219" s="2" customFormat="1" ht="16.5" customHeight="1">
      <c r="A219" s="42"/>
      <c r="B219" s="43"/>
      <c r="C219" s="269" t="s">
        <v>571</v>
      </c>
      <c r="D219" s="269" t="s">
        <v>517</v>
      </c>
      <c r="E219" s="270" t="s">
        <v>1821</v>
      </c>
      <c r="F219" s="271" t="s">
        <v>1822</v>
      </c>
      <c r="G219" s="272" t="s">
        <v>306</v>
      </c>
      <c r="H219" s="273">
        <v>1</v>
      </c>
      <c r="I219" s="274"/>
      <c r="J219" s="275">
        <f>ROUND(I219*H219,2)</f>
        <v>0</v>
      </c>
      <c r="K219" s="271" t="s">
        <v>32</v>
      </c>
      <c r="L219" s="276"/>
      <c r="M219" s="277" t="s">
        <v>32</v>
      </c>
      <c r="N219" s="278" t="s">
        <v>49</v>
      </c>
      <c r="O219" s="88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R219" s="219" t="s">
        <v>394</v>
      </c>
      <c r="AT219" s="219" t="s">
        <v>517</v>
      </c>
      <c r="AU219" s="219" t="s">
        <v>88</v>
      </c>
      <c r="AY219" s="20" t="s">
        <v>156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20" t="s">
        <v>86</v>
      </c>
      <c r="BK219" s="220">
        <f>ROUND(I219*H219,2)</f>
        <v>0</v>
      </c>
      <c r="BL219" s="20" t="s">
        <v>274</v>
      </c>
      <c r="BM219" s="219" t="s">
        <v>1823</v>
      </c>
    </row>
    <row r="220" s="2" customFormat="1">
      <c r="A220" s="42"/>
      <c r="B220" s="43"/>
      <c r="C220" s="44"/>
      <c r="D220" s="221" t="s">
        <v>164</v>
      </c>
      <c r="E220" s="44"/>
      <c r="F220" s="222" t="s">
        <v>1822</v>
      </c>
      <c r="G220" s="44"/>
      <c r="H220" s="44"/>
      <c r="I220" s="223"/>
      <c r="J220" s="44"/>
      <c r="K220" s="44"/>
      <c r="L220" s="48"/>
      <c r="M220" s="224"/>
      <c r="N220" s="225"/>
      <c r="O220" s="88"/>
      <c r="P220" s="88"/>
      <c r="Q220" s="88"/>
      <c r="R220" s="88"/>
      <c r="S220" s="88"/>
      <c r="T220" s="89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T220" s="20" t="s">
        <v>164</v>
      </c>
      <c r="AU220" s="20" t="s">
        <v>88</v>
      </c>
    </row>
    <row r="221" s="2" customFormat="1" ht="16.5" customHeight="1">
      <c r="A221" s="42"/>
      <c r="B221" s="43"/>
      <c r="C221" s="208" t="s">
        <v>575</v>
      </c>
      <c r="D221" s="208" t="s">
        <v>158</v>
      </c>
      <c r="E221" s="209" t="s">
        <v>1824</v>
      </c>
      <c r="F221" s="210" t="s">
        <v>1825</v>
      </c>
      <c r="G221" s="211" t="s">
        <v>1258</v>
      </c>
      <c r="H221" s="279"/>
      <c r="I221" s="213"/>
      <c r="J221" s="214">
        <f>ROUND(I221*H221,2)</f>
        <v>0</v>
      </c>
      <c r="K221" s="210" t="s">
        <v>32</v>
      </c>
      <c r="L221" s="48"/>
      <c r="M221" s="215" t="s">
        <v>32</v>
      </c>
      <c r="N221" s="216" t="s">
        <v>49</v>
      </c>
      <c r="O221" s="88"/>
      <c r="P221" s="217">
        <f>O221*H221</f>
        <v>0</v>
      </c>
      <c r="Q221" s="217">
        <v>0</v>
      </c>
      <c r="R221" s="217">
        <f>Q221*H221</f>
        <v>0</v>
      </c>
      <c r="S221" s="217">
        <v>0</v>
      </c>
      <c r="T221" s="218">
        <f>S221*H221</f>
        <v>0</v>
      </c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R221" s="219" t="s">
        <v>274</v>
      </c>
      <c r="AT221" s="219" t="s">
        <v>158</v>
      </c>
      <c r="AU221" s="219" t="s">
        <v>88</v>
      </c>
      <c r="AY221" s="20" t="s">
        <v>156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86</v>
      </c>
      <c r="BK221" s="220">
        <f>ROUND(I221*H221,2)</f>
        <v>0</v>
      </c>
      <c r="BL221" s="20" t="s">
        <v>274</v>
      </c>
      <c r="BM221" s="219" t="s">
        <v>1826</v>
      </c>
    </row>
    <row r="222" s="2" customFormat="1">
      <c r="A222" s="42"/>
      <c r="B222" s="43"/>
      <c r="C222" s="44"/>
      <c r="D222" s="221" t="s">
        <v>164</v>
      </c>
      <c r="E222" s="44"/>
      <c r="F222" s="222" t="s">
        <v>1827</v>
      </c>
      <c r="G222" s="44"/>
      <c r="H222" s="44"/>
      <c r="I222" s="223"/>
      <c r="J222" s="44"/>
      <c r="K222" s="44"/>
      <c r="L222" s="48"/>
      <c r="M222" s="283"/>
      <c r="N222" s="284"/>
      <c r="O222" s="285"/>
      <c r="P222" s="285"/>
      <c r="Q222" s="285"/>
      <c r="R222" s="285"/>
      <c r="S222" s="285"/>
      <c r="T222" s="286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T222" s="20" t="s">
        <v>164</v>
      </c>
      <c r="AU222" s="20" t="s">
        <v>88</v>
      </c>
    </row>
    <row r="223" s="2" customFormat="1" ht="6.96" customHeight="1">
      <c r="A223" s="42"/>
      <c r="B223" s="63"/>
      <c r="C223" s="64"/>
      <c r="D223" s="64"/>
      <c r="E223" s="64"/>
      <c r="F223" s="64"/>
      <c r="G223" s="64"/>
      <c r="H223" s="64"/>
      <c r="I223" s="64"/>
      <c r="J223" s="64"/>
      <c r="K223" s="64"/>
      <c r="L223" s="48"/>
      <c r="M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</row>
  </sheetData>
  <sheetProtection sheet="1" autoFilter="0" formatColumns="0" formatRows="0" objects="1" scenarios="1" spinCount="100000" saltValue="PQiomehUQPpXFhkgTNVDvrC2H0aq7v1WJvC37v4U9CqxJM45jSStOM8CXLLL3mtbQYSC/fQnuQRhbucRXdYsAg==" hashValue="RNjks3tY8KqNoJpcTpVTOgijxTR1/E2a91MeAhuDWJV9mCCX+jr12RtdJgfMOaEjNJ/FxC8p/zUyg9MoJ6GLJA==" algorithmName="SHA-512" password="CC35"/>
  <autoFilter ref="C88:K222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- A - ITIKA (dotce)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1828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32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43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ROUND(J81,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ROUND((SUM(BE81:BE126)),  2)</f>
        <v>0</v>
      </c>
      <c r="G33" s="42"/>
      <c r="H33" s="42"/>
      <c r="I33" s="152">
        <v>0.20999999999999999</v>
      </c>
      <c r="J33" s="151">
        <f>ROUND(((SUM(BE81:BE126))*I33),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ROUND((SUM(BF81:BF126)),  2)</f>
        <v>0</v>
      </c>
      <c r="G34" s="42"/>
      <c r="H34" s="42"/>
      <c r="I34" s="152">
        <v>0.14999999999999999</v>
      </c>
      <c r="J34" s="151">
        <f>ROUND(((SUM(BF81:BF126))*I34),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ROUND((SUM(BG81:BG126)),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ROUND((SUM(BH81:BH126)),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ROUND((SUM(BI81:BI126)),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- A - ITIKA (dotce)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02-D.1.4.3-VZT - Vzduchotechnika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J81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130</v>
      </c>
      <c r="E60" s="172"/>
      <c r="F60" s="172"/>
      <c r="G60" s="172"/>
      <c r="H60" s="172"/>
      <c r="I60" s="172"/>
      <c r="J60" s="173">
        <f>J82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1829</v>
      </c>
      <c r="E61" s="178"/>
      <c r="F61" s="178"/>
      <c r="G61" s="178"/>
      <c r="H61" s="178"/>
      <c r="I61" s="178"/>
      <c r="J61" s="179">
        <f>J83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3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6.96" customHeight="1">
      <c r="A63" s="42"/>
      <c r="B63" s="63"/>
      <c r="C63" s="64"/>
      <c r="D63" s="64"/>
      <c r="E63" s="64"/>
      <c r="F63" s="64"/>
      <c r="G63" s="64"/>
      <c r="H63" s="64"/>
      <c r="I63" s="64"/>
      <c r="J63" s="64"/>
      <c r="K63" s="64"/>
      <c r="L63" s="13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</row>
    <row r="67" s="2" customFormat="1" ht="6.96" customHeight="1">
      <c r="A67" s="42"/>
      <c r="B67" s="65"/>
      <c r="C67" s="66"/>
      <c r="D67" s="66"/>
      <c r="E67" s="66"/>
      <c r="F67" s="66"/>
      <c r="G67" s="66"/>
      <c r="H67" s="66"/>
      <c r="I67" s="66"/>
      <c r="J67" s="66"/>
      <c r="K67" s="66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24.96" customHeight="1">
      <c r="A68" s="42"/>
      <c r="B68" s="43"/>
      <c r="C68" s="26" t="s">
        <v>141</v>
      </c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6.96" customHeight="1">
      <c r="A69" s="42"/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12" customHeight="1">
      <c r="A70" s="42"/>
      <c r="B70" s="43"/>
      <c r="C70" s="35" t="s">
        <v>16</v>
      </c>
      <c r="D70" s="44"/>
      <c r="E70" s="44"/>
      <c r="F70" s="44"/>
      <c r="G70" s="44"/>
      <c r="H70" s="44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6.5" customHeight="1">
      <c r="A71" s="42"/>
      <c r="B71" s="43"/>
      <c r="C71" s="44"/>
      <c r="D71" s="44"/>
      <c r="E71" s="164" t="str">
        <f>E7</f>
        <v>Revitalizace areálu Sokolovského zámku-Stavební úpravy SV a části SZ křídla - A - ITIKA (dotce)</v>
      </c>
      <c r="F71" s="35"/>
      <c r="G71" s="35"/>
      <c r="H71" s="35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2" customHeight="1">
      <c r="A72" s="42"/>
      <c r="B72" s="43"/>
      <c r="C72" s="35" t="s">
        <v>114</v>
      </c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6.5" customHeight="1">
      <c r="A73" s="42"/>
      <c r="B73" s="43"/>
      <c r="C73" s="44"/>
      <c r="D73" s="44"/>
      <c r="E73" s="73" t="str">
        <f>E9</f>
        <v>02-D.1.4.3-VZT - Vzduchotechnika</v>
      </c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6.96" customHeight="1">
      <c r="A74" s="42"/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2" customHeight="1">
      <c r="A75" s="42"/>
      <c r="B75" s="43"/>
      <c r="C75" s="35" t="s">
        <v>22</v>
      </c>
      <c r="D75" s="44"/>
      <c r="E75" s="44"/>
      <c r="F75" s="30" t="str">
        <f>F12</f>
        <v>Sokolov</v>
      </c>
      <c r="G75" s="44"/>
      <c r="H75" s="44"/>
      <c r="I75" s="35" t="s">
        <v>24</v>
      </c>
      <c r="J75" s="76" t="str">
        <f>IF(J12="","",J12)</f>
        <v>10. 6. 2024</v>
      </c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6.96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25.65" customHeight="1">
      <c r="A77" s="42"/>
      <c r="B77" s="43"/>
      <c r="C77" s="35" t="s">
        <v>30</v>
      </c>
      <c r="D77" s="44"/>
      <c r="E77" s="44"/>
      <c r="F77" s="30" t="str">
        <f>E15</f>
        <v>Muzeum Sokolov p.o.</v>
      </c>
      <c r="G77" s="44"/>
      <c r="H77" s="44"/>
      <c r="I77" s="35" t="s">
        <v>37</v>
      </c>
      <c r="J77" s="40" t="str">
        <f>E21</f>
        <v>JURICA a.s. - Ateliér Sokolov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5.15" customHeight="1">
      <c r="A78" s="42"/>
      <c r="B78" s="43"/>
      <c r="C78" s="35" t="s">
        <v>35</v>
      </c>
      <c r="D78" s="44"/>
      <c r="E78" s="44"/>
      <c r="F78" s="30" t="str">
        <f>IF(E18="","",E18)</f>
        <v>Vyplň údaj</v>
      </c>
      <c r="G78" s="44"/>
      <c r="H78" s="44"/>
      <c r="I78" s="35" t="s">
        <v>40</v>
      </c>
      <c r="J78" s="40" t="str">
        <f>E24</f>
        <v>Eva Marková</v>
      </c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0.32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11" customFormat="1" ht="29.28" customHeight="1">
      <c r="A80" s="181"/>
      <c r="B80" s="182"/>
      <c r="C80" s="183" t="s">
        <v>142</v>
      </c>
      <c r="D80" s="184" t="s">
        <v>63</v>
      </c>
      <c r="E80" s="184" t="s">
        <v>59</v>
      </c>
      <c r="F80" s="184" t="s">
        <v>60</v>
      </c>
      <c r="G80" s="184" t="s">
        <v>143</v>
      </c>
      <c r="H80" s="184" t="s">
        <v>144</v>
      </c>
      <c r="I80" s="184" t="s">
        <v>145</v>
      </c>
      <c r="J80" s="184" t="s">
        <v>118</v>
      </c>
      <c r="K80" s="185" t="s">
        <v>146</v>
      </c>
      <c r="L80" s="186"/>
      <c r="M80" s="96" t="s">
        <v>32</v>
      </c>
      <c r="N80" s="97" t="s">
        <v>48</v>
      </c>
      <c r="O80" s="97" t="s">
        <v>147</v>
      </c>
      <c r="P80" s="97" t="s">
        <v>148</v>
      </c>
      <c r="Q80" s="97" t="s">
        <v>149</v>
      </c>
      <c r="R80" s="97" t="s">
        <v>150</v>
      </c>
      <c r="S80" s="97" t="s">
        <v>151</v>
      </c>
      <c r="T80" s="98" t="s">
        <v>152</v>
      </c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</row>
    <row r="81" s="2" customFormat="1" ht="22.8" customHeight="1">
      <c r="A81" s="42"/>
      <c r="B81" s="43"/>
      <c r="C81" s="103" t="s">
        <v>153</v>
      </c>
      <c r="D81" s="44"/>
      <c r="E81" s="44"/>
      <c r="F81" s="44"/>
      <c r="G81" s="44"/>
      <c r="H81" s="44"/>
      <c r="I81" s="44"/>
      <c r="J81" s="187">
        <f>BK81</f>
        <v>0</v>
      </c>
      <c r="K81" s="44"/>
      <c r="L81" s="48"/>
      <c r="M81" s="99"/>
      <c r="N81" s="188"/>
      <c r="O81" s="100"/>
      <c r="P81" s="189">
        <f>P82</f>
        <v>0</v>
      </c>
      <c r="Q81" s="100"/>
      <c r="R81" s="189">
        <f>R82</f>
        <v>0.055040000000000006</v>
      </c>
      <c r="S81" s="100"/>
      <c r="T81" s="190">
        <f>T82</f>
        <v>0</v>
      </c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T81" s="20" t="s">
        <v>77</v>
      </c>
      <c r="AU81" s="20" t="s">
        <v>119</v>
      </c>
      <c r="BK81" s="191">
        <f>BK82</f>
        <v>0</v>
      </c>
    </row>
    <row r="82" s="12" customFormat="1" ht="25.92" customHeight="1">
      <c r="A82" s="12"/>
      <c r="B82" s="192"/>
      <c r="C82" s="193"/>
      <c r="D82" s="194" t="s">
        <v>77</v>
      </c>
      <c r="E82" s="195" t="s">
        <v>802</v>
      </c>
      <c r="F82" s="195" t="s">
        <v>803</v>
      </c>
      <c r="G82" s="193"/>
      <c r="H82" s="193"/>
      <c r="I82" s="196"/>
      <c r="J82" s="197">
        <f>BK82</f>
        <v>0</v>
      </c>
      <c r="K82" s="193"/>
      <c r="L82" s="198"/>
      <c r="M82" s="199"/>
      <c r="N82" s="200"/>
      <c r="O82" s="200"/>
      <c r="P82" s="201">
        <f>P83</f>
        <v>0</v>
      </c>
      <c r="Q82" s="200"/>
      <c r="R82" s="201">
        <f>R83</f>
        <v>0.055040000000000006</v>
      </c>
      <c r="S82" s="200"/>
      <c r="T82" s="20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3" t="s">
        <v>88</v>
      </c>
      <c r="AT82" s="204" t="s">
        <v>77</v>
      </c>
      <c r="AU82" s="204" t="s">
        <v>78</v>
      </c>
      <c r="AY82" s="203" t="s">
        <v>156</v>
      </c>
      <c r="BK82" s="205">
        <f>BK83</f>
        <v>0</v>
      </c>
    </row>
    <row r="83" s="12" customFormat="1" ht="22.8" customHeight="1">
      <c r="A83" s="12"/>
      <c r="B83" s="192"/>
      <c r="C83" s="193"/>
      <c r="D83" s="194" t="s">
        <v>77</v>
      </c>
      <c r="E83" s="206" t="s">
        <v>1830</v>
      </c>
      <c r="F83" s="206" t="s">
        <v>99</v>
      </c>
      <c r="G83" s="193"/>
      <c r="H83" s="193"/>
      <c r="I83" s="196"/>
      <c r="J83" s="207">
        <f>BK83</f>
        <v>0</v>
      </c>
      <c r="K83" s="193"/>
      <c r="L83" s="198"/>
      <c r="M83" s="199"/>
      <c r="N83" s="200"/>
      <c r="O83" s="200"/>
      <c r="P83" s="201">
        <f>SUM(P84:P126)</f>
        <v>0</v>
      </c>
      <c r="Q83" s="200"/>
      <c r="R83" s="201">
        <f>SUM(R84:R126)</f>
        <v>0.055040000000000006</v>
      </c>
      <c r="S83" s="200"/>
      <c r="T83" s="202">
        <f>SUM(T84:T126)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88</v>
      </c>
      <c r="AT83" s="204" t="s">
        <v>77</v>
      </c>
      <c r="AU83" s="204" t="s">
        <v>86</v>
      </c>
      <c r="AY83" s="203" t="s">
        <v>156</v>
      </c>
      <c r="BK83" s="205">
        <f>SUM(BK84:BK126)</f>
        <v>0</v>
      </c>
    </row>
    <row r="84" s="2" customFormat="1" ht="16.5" customHeight="1">
      <c r="A84" s="42"/>
      <c r="B84" s="43"/>
      <c r="C84" s="208" t="s">
        <v>86</v>
      </c>
      <c r="D84" s="208" t="s">
        <v>158</v>
      </c>
      <c r="E84" s="209" t="s">
        <v>1831</v>
      </c>
      <c r="F84" s="210" t="s">
        <v>1832</v>
      </c>
      <c r="G84" s="211" t="s">
        <v>306</v>
      </c>
      <c r="H84" s="212">
        <v>2</v>
      </c>
      <c r="I84" s="213"/>
      <c r="J84" s="214">
        <f>ROUND(I84*H84,2)</f>
        <v>0</v>
      </c>
      <c r="K84" s="210" t="s">
        <v>32</v>
      </c>
      <c r="L84" s="48"/>
      <c r="M84" s="215" t="s">
        <v>32</v>
      </c>
      <c r="N84" s="216" t="s">
        <v>49</v>
      </c>
      <c r="O84" s="88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R84" s="219" t="s">
        <v>274</v>
      </c>
      <c r="AT84" s="219" t="s">
        <v>158</v>
      </c>
      <c r="AU84" s="219" t="s">
        <v>88</v>
      </c>
      <c r="AY84" s="20" t="s">
        <v>156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20" t="s">
        <v>86</v>
      </c>
      <c r="BK84" s="220">
        <f>ROUND(I84*H84,2)</f>
        <v>0</v>
      </c>
      <c r="BL84" s="20" t="s">
        <v>274</v>
      </c>
      <c r="BM84" s="219" t="s">
        <v>1833</v>
      </c>
    </row>
    <row r="85" s="2" customFormat="1">
      <c r="A85" s="42"/>
      <c r="B85" s="43"/>
      <c r="C85" s="44"/>
      <c r="D85" s="221" t="s">
        <v>164</v>
      </c>
      <c r="E85" s="44"/>
      <c r="F85" s="222" t="s">
        <v>1834</v>
      </c>
      <c r="G85" s="44"/>
      <c r="H85" s="44"/>
      <c r="I85" s="223"/>
      <c r="J85" s="44"/>
      <c r="K85" s="44"/>
      <c r="L85" s="48"/>
      <c r="M85" s="224"/>
      <c r="N85" s="225"/>
      <c r="O85" s="88"/>
      <c r="P85" s="88"/>
      <c r="Q85" s="88"/>
      <c r="R85" s="88"/>
      <c r="S85" s="88"/>
      <c r="T85" s="89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164</v>
      </c>
      <c r="AU85" s="20" t="s">
        <v>88</v>
      </c>
    </row>
    <row r="86" s="2" customFormat="1" ht="21.75" customHeight="1">
      <c r="A86" s="42"/>
      <c r="B86" s="43"/>
      <c r="C86" s="269" t="s">
        <v>88</v>
      </c>
      <c r="D86" s="269" t="s">
        <v>517</v>
      </c>
      <c r="E86" s="270" t="s">
        <v>1835</v>
      </c>
      <c r="F86" s="271" t="s">
        <v>1836</v>
      </c>
      <c r="G86" s="272" t="s">
        <v>1837</v>
      </c>
      <c r="H86" s="273">
        <v>2</v>
      </c>
      <c r="I86" s="274"/>
      <c r="J86" s="275">
        <f>ROUND(I86*H86,2)</f>
        <v>0</v>
      </c>
      <c r="K86" s="271" t="s">
        <v>32</v>
      </c>
      <c r="L86" s="276"/>
      <c r="M86" s="277" t="s">
        <v>32</v>
      </c>
      <c r="N86" s="278" t="s">
        <v>49</v>
      </c>
      <c r="O86" s="88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R86" s="219" t="s">
        <v>207</v>
      </c>
      <c r="AT86" s="219" t="s">
        <v>517</v>
      </c>
      <c r="AU86" s="219" t="s">
        <v>88</v>
      </c>
      <c r="AY86" s="20" t="s">
        <v>156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86</v>
      </c>
      <c r="BK86" s="220">
        <f>ROUND(I86*H86,2)</f>
        <v>0</v>
      </c>
      <c r="BL86" s="20" t="s">
        <v>162</v>
      </c>
      <c r="BM86" s="219" t="s">
        <v>1838</v>
      </c>
    </row>
    <row r="87" s="2" customFormat="1">
      <c r="A87" s="42"/>
      <c r="B87" s="43"/>
      <c r="C87" s="44"/>
      <c r="D87" s="221" t="s">
        <v>164</v>
      </c>
      <c r="E87" s="44"/>
      <c r="F87" s="222" t="s">
        <v>1836</v>
      </c>
      <c r="G87" s="44"/>
      <c r="H87" s="44"/>
      <c r="I87" s="223"/>
      <c r="J87" s="44"/>
      <c r="K87" s="44"/>
      <c r="L87" s="48"/>
      <c r="M87" s="224"/>
      <c r="N87" s="225"/>
      <c r="O87" s="88"/>
      <c r="P87" s="88"/>
      <c r="Q87" s="88"/>
      <c r="R87" s="88"/>
      <c r="S87" s="88"/>
      <c r="T87" s="89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164</v>
      </c>
      <c r="AU87" s="20" t="s">
        <v>88</v>
      </c>
    </row>
    <row r="88" s="2" customFormat="1" ht="16.5" customHeight="1">
      <c r="A88" s="42"/>
      <c r="B88" s="43"/>
      <c r="C88" s="208" t="s">
        <v>173</v>
      </c>
      <c r="D88" s="208" t="s">
        <v>158</v>
      </c>
      <c r="E88" s="209" t="s">
        <v>1839</v>
      </c>
      <c r="F88" s="210" t="s">
        <v>1840</v>
      </c>
      <c r="G88" s="211" t="s">
        <v>306</v>
      </c>
      <c r="H88" s="212">
        <v>2</v>
      </c>
      <c r="I88" s="213"/>
      <c r="J88" s="214">
        <f>ROUND(I88*H88,2)</f>
        <v>0</v>
      </c>
      <c r="K88" s="210" t="s">
        <v>32</v>
      </c>
      <c r="L88" s="48"/>
      <c r="M88" s="215" t="s">
        <v>32</v>
      </c>
      <c r="N88" s="216" t="s">
        <v>49</v>
      </c>
      <c r="O88" s="88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19" t="s">
        <v>274</v>
      </c>
      <c r="AT88" s="219" t="s">
        <v>158</v>
      </c>
      <c r="AU88" s="219" t="s">
        <v>88</v>
      </c>
      <c r="AY88" s="20" t="s">
        <v>156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274</v>
      </c>
      <c r="BM88" s="219" t="s">
        <v>1841</v>
      </c>
    </row>
    <row r="89" s="2" customFormat="1">
      <c r="A89" s="42"/>
      <c r="B89" s="43"/>
      <c r="C89" s="44"/>
      <c r="D89" s="221" t="s">
        <v>164</v>
      </c>
      <c r="E89" s="44"/>
      <c r="F89" s="222" t="s">
        <v>1842</v>
      </c>
      <c r="G89" s="44"/>
      <c r="H89" s="44"/>
      <c r="I89" s="223"/>
      <c r="J89" s="44"/>
      <c r="K89" s="44"/>
      <c r="L89" s="48"/>
      <c r="M89" s="224"/>
      <c r="N89" s="225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164</v>
      </c>
      <c r="AU89" s="20" t="s">
        <v>88</v>
      </c>
    </row>
    <row r="90" s="2" customFormat="1" ht="16.5" customHeight="1">
      <c r="A90" s="42"/>
      <c r="B90" s="43"/>
      <c r="C90" s="269" t="s">
        <v>162</v>
      </c>
      <c r="D90" s="269" t="s">
        <v>517</v>
      </c>
      <c r="E90" s="270" t="s">
        <v>1843</v>
      </c>
      <c r="F90" s="271" t="s">
        <v>1844</v>
      </c>
      <c r="G90" s="272" t="s">
        <v>1837</v>
      </c>
      <c r="H90" s="273">
        <v>2</v>
      </c>
      <c r="I90" s="274"/>
      <c r="J90" s="275">
        <f>ROUND(I90*H90,2)</f>
        <v>0</v>
      </c>
      <c r="K90" s="271" t="s">
        <v>32</v>
      </c>
      <c r="L90" s="276"/>
      <c r="M90" s="277" t="s">
        <v>32</v>
      </c>
      <c r="N90" s="278" t="s">
        <v>49</v>
      </c>
      <c r="O90" s="8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207</v>
      </c>
      <c r="AT90" s="219" t="s">
        <v>517</v>
      </c>
      <c r="AU90" s="219" t="s">
        <v>88</v>
      </c>
      <c r="AY90" s="20" t="s">
        <v>156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162</v>
      </c>
      <c r="BM90" s="219" t="s">
        <v>1845</v>
      </c>
    </row>
    <row r="91" s="2" customFormat="1">
      <c r="A91" s="42"/>
      <c r="B91" s="43"/>
      <c r="C91" s="44"/>
      <c r="D91" s="221" t="s">
        <v>164</v>
      </c>
      <c r="E91" s="44"/>
      <c r="F91" s="222" t="s">
        <v>1844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164</v>
      </c>
      <c r="AU91" s="20" t="s">
        <v>88</v>
      </c>
    </row>
    <row r="92" s="2" customFormat="1" ht="16.5" customHeight="1">
      <c r="A92" s="42"/>
      <c r="B92" s="43"/>
      <c r="C92" s="208" t="s">
        <v>190</v>
      </c>
      <c r="D92" s="208" t="s">
        <v>158</v>
      </c>
      <c r="E92" s="209" t="s">
        <v>1846</v>
      </c>
      <c r="F92" s="210" t="s">
        <v>1847</v>
      </c>
      <c r="G92" s="211" t="s">
        <v>306</v>
      </c>
      <c r="H92" s="212">
        <v>1</v>
      </c>
      <c r="I92" s="213"/>
      <c r="J92" s="214">
        <f>ROUND(I92*H92,2)</f>
        <v>0</v>
      </c>
      <c r="K92" s="210" t="s">
        <v>32</v>
      </c>
      <c r="L92" s="48"/>
      <c r="M92" s="215" t="s">
        <v>32</v>
      </c>
      <c r="N92" s="216" t="s">
        <v>49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274</v>
      </c>
      <c r="AT92" s="219" t="s">
        <v>158</v>
      </c>
      <c r="AU92" s="219" t="s">
        <v>88</v>
      </c>
      <c r="AY92" s="20" t="s">
        <v>156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274</v>
      </c>
      <c r="BM92" s="219" t="s">
        <v>1848</v>
      </c>
    </row>
    <row r="93" s="2" customFormat="1">
      <c r="A93" s="42"/>
      <c r="B93" s="43"/>
      <c r="C93" s="44"/>
      <c r="D93" s="221" t="s">
        <v>164</v>
      </c>
      <c r="E93" s="44"/>
      <c r="F93" s="222" t="s">
        <v>1849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164</v>
      </c>
      <c r="AU93" s="20" t="s">
        <v>88</v>
      </c>
    </row>
    <row r="94" s="2" customFormat="1" ht="16.5" customHeight="1">
      <c r="A94" s="42"/>
      <c r="B94" s="43"/>
      <c r="C94" s="269" t="s">
        <v>196</v>
      </c>
      <c r="D94" s="269" t="s">
        <v>517</v>
      </c>
      <c r="E94" s="270" t="s">
        <v>1850</v>
      </c>
      <c r="F94" s="271" t="s">
        <v>1851</v>
      </c>
      <c r="G94" s="272" t="s">
        <v>306</v>
      </c>
      <c r="H94" s="273">
        <v>1</v>
      </c>
      <c r="I94" s="274"/>
      <c r="J94" s="275">
        <f>ROUND(I94*H94,2)</f>
        <v>0</v>
      </c>
      <c r="K94" s="271" t="s">
        <v>32</v>
      </c>
      <c r="L94" s="276"/>
      <c r="M94" s="277" t="s">
        <v>32</v>
      </c>
      <c r="N94" s="278" t="s">
        <v>49</v>
      </c>
      <c r="O94" s="88"/>
      <c r="P94" s="217">
        <f>O94*H94</f>
        <v>0</v>
      </c>
      <c r="Q94" s="217">
        <v>0.0028</v>
      </c>
      <c r="R94" s="217">
        <f>Q94*H94</f>
        <v>0.0028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394</v>
      </c>
      <c r="AT94" s="219" t="s">
        <v>517</v>
      </c>
      <c r="AU94" s="219" t="s">
        <v>88</v>
      </c>
      <c r="AY94" s="20" t="s">
        <v>156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274</v>
      </c>
      <c r="BM94" s="219" t="s">
        <v>1852</v>
      </c>
    </row>
    <row r="95" s="2" customFormat="1">
      <c r="A95" s="42"/>
      <c r="B95" s="43"/>
      <c r="C95" s="44"/>
      <c r="D95" s="221" t="s">
        <v>164</v>
      </c>
      <c r="E95" s="44"/>
      <c r="F95" s="222" t="s">
        <v>1851</v>
      </c>
      <c r="G95" s="44"/>
      <c r="H95" s="44"/>
      <c r="I95" s="223"/>
      <c r="J95" s="44"/>
      <c r="K95" s="44"/>
      <c r="L95" s="48"/>
      <c r="M95" s="224"/>
      <c r="N95" s="22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164</v>
      </c>
      <c r="AU95" s="20" t="s">
        <v>88</v>
      </c>
    </row>
    <row r="96" s="2" customFormat="1" ht="24.15" customHeight="1">
      <c r="A96" s="42"/>
      <c r="B96" s="43"/>
      <c r="C96" s="208" t="s">
        <v>202</v>
      </c>
      <c r="D96" s="208" t="s">
        <v>158</v>
      </c>
      <c r="E96" s="209" t="s">
        <v>1853</v>
      </c>
      <c r="F96" s="210" t="s">
        <v>1854</v>
      </c>
      <c r="G96" s="211" t="s">
        <v>242</v>
      </c>
      <c r="H96" s="212">
        <v>6</v>
      </c>
      <c r="I96" s="213"/>
      <c r="J96" s="214">
        <f>ROUND(I96*H96,2)</f>
        <v>0</v>
      </c>
      <c r="K96" s="210" t="s">
        <v>32</v>
      </c>
      <c r="L96" s="48"/>
      <c r="M96" s="215" t="s">
        <v>32</v>
      </c>
      <c r="N96" s="216" t="s">
        <v>49</v>
      </c>
      <c r="O96" s="88"/>
      <c r="P96" s="217">
        <f>O96*H96</f>
        <v>0</v>
      </c>
      <c r="Q96" s="217">
        <v>0.0034399999999999999</v>
      </c>
      <c r="R96" s="217">
        <f>Q96*H96</f>
        <v>0.020639999999999999</v>
      </c>
      <c r="S96" s="217">
        <v>0</v>
      </c>
      <c r="T96" s="21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19" t="s">
        <v>274</v>
      </c>
      <c r="AT96" s="219" t="s">
        <v>158</v>
      </c>
      <c r="AU96" s="219" t="s">
        <v>88</v>
      </c>
      <c r="AY96" s="20" t="s">
        <v>156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274</v>
      </c>
      <c r="BM96" s="219" t="s">
        <v>1855</v>
      </c>
    </row>
    <row r="97" s="2" customFormat="1">
      <c r="A97" s="42"/>
      <c r="B97" s="43"/>
      <c r="C97" s="44"/>
      <c r="D97" s="221" t="s">
        <v>164</v>
      </c>
      <c r="E97" s="44"/>
      <c r="F97" s="222" t="s">
        <v>1856</v>
      </c>
      <c r="G97" s="44"/>
      <c r="H97" s="44"/>
      <c r="I97" s="223"/>
      <c r="J97" s="44"/>
      <c r="K97" s="44"/>
      <c r="L97" s="48"/>
      <c r="M97" s="224"/>
      <c r="N97" s="22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164</v>
      </c>
      <c r="AU97" s="20" t="s">
        <v>88</v>
      </c>
    </row>
    <row r="98" s="13" customFormat="1">
      <c r="A98" s="13"/>
      <c r="B98" s="226"/>
      <c r="C98" s="227"/>
      <c r="D98" s="221" t="s">
        <v>166</v>
      </c>
      <c r="E98" s="228" t="s">
        <v>32</v>
      </c>
      <c r="F98" s="229" t="s">
        <v>1857</v>
      </c>
      <c r="G98" s="227"/>
      <c r="H98" s="228" t="s">
        <v>32</v>
      </c>
      <c r="I98" s="230"/>
      <c r="J98" s="227"/>
      <c r="K98" s="227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166</v>
      </c>
      <c r="AU98" s="235" t="s">
        <v>88</v>
      </c>
      <c r="AV98" s="13" t="s">
        <v>86</v>
      </c>
      <c r="AW98" s="13" t="s">
        <v>39</v>
      </c>
      <c r="AX98" s="13" t="s">
        <v>78</v>
      </c>
      <c r="AY98" s="235" t="s">
        <v>156</v>
      </c>
    </row>
    <row r="99" s="14" customFormat="1">
      <c r="A99" s="14"/>
      <c r="B99" s="236"/>
      <c r="C99" s="237"/>
      <c r="D99" s="221" t="s">
        <v>166</v>
      </c>
      <c r="E99" s="238" t="s">
        <v>32</v>
      </c>
      <c r="F99" s="239" t="s">
        <v>608</v>
      </c>
      <c r="G99" s="237"/>
      <c r="H99" s="240">
        <v>4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166</v>
      </c>
      <c r="AU99" s="246" t="s">
        <v>88</v>
      </c>
      <c r="AV99" s="14" t="s">
        <v>88</v>
      </c>
      <c r="AW99" s="14" t="s">
        <v>39</v>
      </c>
      <c r="AX99" s="14" t="s">
        <v>78</v>
      </c>
      <c r="AY99" s="246" t="s">
        <v>156</v>
      </c>
    </row>
    <row r="100" s="13" customFormat="1">
      <c r="A100" s="13"/>
      <c r="B100" s="226"/>
      <c r="C100" s="227"/>
      <c r="D100" s="221" t="s">
        <v>166</v>
      </c>
      <c r="E100" s="228" t="s">
        <v>32</v>
      </c>
      <c r="F100" s="229" t="s">
        <v>1858</v>
      </c>
      <c r="G100" s="227"/>
      <c r="H100" s="228" t="s">
        <v>32</v>
      </c>
      <c r="I100" s="230"/>
      <c r="J100" s="227"/>
      <c r="K100" s="227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166</v>
      </c>
      <c r="AU100" s="235" t="s">
        <v>88</v>
      </c>
      <c r="AV100" s="13" t="s">
        <v>86</v>
      </c>
      <c r="AW100" s="13" t="s">
        <v>39</v>
      </c>
      <c r="AX100" s="13" t="s">
        <v>78</v>
      </c>
      <c r="AY100" s="235" t="s">
        <v>156</v>
      </c>
    </row>
    <row r="101" s="14" customFormat="1">
      <c r="A101" s="14"/>
      <c r="B101" s="236"/>
      <c r="C101" s="237"/>
      <c r="D101" s="221" t="s">
        <v>166</v>
      </c>
      <c r="E101" s="238" t="s">
        <v>32</v>
      </c>
      <c r="F101" s="239" t="s">
        <v>1859</v>
      </c>
      <c r="G101" s="237"/>
      <c r="H101" s="240">
        <v>2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166</v>
      </c>
      <c r="AU101" s="246" t="s">
        <v>88</v>
      </c>
      <c r="AV101" s="14" t="s">
        <v>88</v>
      </c>
      <c r="AW101" s="14" t="s">
        <v>39</v>
      </c>
      <c r="AX101" s="14" t="s">
        <v>78</v>
      </c>
      <c r="AY101" s="246" t="s">
        <v>156</v>
      </c>
    </row>
    <row r="102" s="15" customFormat="1">
      <c r="A102" s="15"/>
      <c r="B102" s="247"/>
      <c r="C102" s="248"/>
      <c r="D102" s="221" t="s">
        <v>166</v>
      </c>
      <c r="E102" s="249" t="s">
        <v>32</v>
      </c>
      <c r="F102" s="250" t="s">
        <v>189</v>
      </c>
      <c r="G102" s="248"/>
      <c r="H102" s="251">
        <v>6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7" t="s">
        <v>166</v>
      </c>
      <c r="AU102" s="257" t="s">
        <v>88</v>
      </c>
      <c r="AV102" s="15" t="s">
        <v>162</v>
      </c>
      <c r="AW102" s="15" t="s">
        <v>39</v>
      </c>
      <c r="AX102" s="15" t="s">
        <v>86</v>
      </c>
      <c r="AY102" s="257" t="s">
        <v>156</v>
      </c>
    </row>
    <row r="103" s="2" customFormat="1" ht="21.75" customHeight="1">
      <c r="A103" s="42"/>
      <c r="B103" s="43"/>
      <c r="C103" s="208" t="s">
        <v>207</v>
      </c>
      <c r="D103" s="208" t="s">
        <v>158</v>
      </c>
      <c r="E103" s="209" t="s">
        <v>1860</v>
      </c>
      <c r="F103" s="210" t="s">
        <v>1861</v>
      </c>
      <c r="G103" s="211" t="s">
        <v>306</v>
      </c>
      <c r="H103" s="212">
        <v>2</v>
      </c>
      <c r="I103" s="213"/>
      <c r="J103" s="214">
        <f>ROUND(I103*H103,2)</f>
        <v>0</v>
      </c>
      <c r="K103" s="210" t="s">
        <v>32</v>
      </c>
      <c r="L103" s="48"/>
      <c r="M103" s="215" t="s">
        <v>32</v>
      </c>
      <c r="N103" s="216" t="s">
        <v>49</v>
      </c>
      <c r="O103" s="88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19" t="s">
        <v>274</v>
      </c>
      <c r="AT103" s="219" t="s">
        <v>158</v>
      </c>
      <c r="AU103" s="219" t="s">
        <v>88</v>
      </c>
      <c r="AY103" s="20" t="s">
        <v>156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86</v>
      </c>
      <c r="BK103" s="220">
        <f>ROUND(I103*H103,2)</f>
        <v>0</v>
      </c>
      <c r="BL103" s="20" t="s">
        <v>274</v>
      </c>
      <c r="BM103" s="219" t="s">
        <v>1862</v>
      </c>
    </row>
    <row r="104" s="2" customFormat="1">
      <c r="A104" s="42"/>
      <c r="B104" s="43"/>
      <c r="C104" s="44"/>
      <c r="D104" s="221" t="s">
        <v>164</v>
      </c>
      <c r="E104" s="44"/>
      <c r="F104" s="222" t="s">
        <v>1863</v>
      </c>
      <c r="G104" s="44"/>
      <c r="H104" s="44"/>
      <c r="I104" s="223"/>
      <c r="J104" s="44"/>
      <c r="K104" s="44"/>
      <c r="L104" s="48"/>
      <c r="M104" s="224"/>
      <c r="N104" s="225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164</v>
      </c>
      <c r="AU104" s="20" t="s">
        <v>88</v>
      </c>
    </row>
    <row r="105" s="2" customFormat="1" ht="16.5" customHeight="1">
      <c r="A105" s="42"/>
      <c r="B105" s="43"/>
      <c r="C105" s="269" t="s">
        <v>213</v>
      </c>
      <c r="D105" s="269" t="s">
        <v>517</v>
      </c>
      <c r="E105" s="270" t="s">
        <v>1864</v>
      </c>
      <c r="F105" s="271" t="s">
        <v>1865</v>
      </c>
      <c r="G105" s="272" t="s">
        <v>1837</v>
      </c>
      <c r="H105" s="273">
        <v>2</v>
      </c>
      <c r="I105" s="274"/>
      <c r="J105" s="275">
        <f>ROUND(I105*H105,2)</f>
        <v>0</v>
      </c>
      <c r="K105" s="271" t="s">
        <v>32</v>
      </c>
      <c r="L105" s="276"/>
      <c r="M105" s="277" t="s">
        <v>32</v>
      </c>
      <c r="N105" s="278" t="s">
        <v>49</v>
      </c>
      <c r="O105" s="88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19" t="s">
        <v>207</v>
      </c>
      <c r="AT105" s="219" t="s">
        <v>517</v>
      </c>
      <c r="AU105" s="219" t="s">
        <v>88</v>
      </c>
      <c r="AY105" s="20" t="s">
        <v>156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86</v>
      </c>
      <c r="BK105" s="220">
        <f>ROUND(I105*H105,2)</f>
        <v>0</v>
      </c>
      <c r="BL105" s="20" t="s">
        <v>162</v>
      </c>
      <c r="BM105" s="219" t="s">
        <v>1866</v>
      </c>
    </row>
    <row r="106" s="2" customFormat="1">
      <c r="A106" s="42"/>
      <c r="B106" s="43"/>
      <c r="C106" s="44"/>
      <c r="D106" s="221" t="s">
        <v>164</v>
      </c>
      <c r="E106" s="44"/>
      <c r="F106" s="222" t="s">
        <v>1865</v>
      </c>
      <c r="G106" s="44"/>
      <c r="H106" s="44"/>
      <c r="I106" s="223"/>
      <c r="J106" s="44"/>
      <c r="K106" s="44"/>
      <c r="L106" s="48"/>
      <c r="M106" s="224"/>
      <c r="N106" s="225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164</v>
      </c>
      <c r="AU106" s="20" t="s">
        <v>88</v>
      </c>
    </row>
    <row r="107" s="2" customFormat="1" ht="16.5" customHeight="1">
      <c r="A107" s="42"/>
      <c r="B107" s="43"/>
      <c r="C107" s="208" t="s">
        <v>218</v>
      </c>
      <c r="D107" s="208" t="s">
        <v>158</v>
      </c>
      <c r="E107" s="209" t="s">
        <v>1867</v>
      </c>
      <c r="F107" s="210" t="s">
        <v>1868</v>
      </c>
      <c r="G107" s="211" t="s">
        <v>1837</v>
      </c>
      <c r="H107" s="212">
        <v>4</v>
      </c>
      <c r="I107" s="213"/>
      <c r="J107" s="214">
        <f>ROUND(I107*H107,2)</f>
        <v>0</v>
      </c>
      <c r="K107" s="210" t="s">
        <v>32</v>
      </c>
      <c r="L107" s="48"/>
      <c r="M107" s="215" t="s">
        <v>32</v>
      </c>
      <c r="N107" s="216" t="s">
        <v>49</v>
      </c>
      <c r="O107" s="88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19" t="s">
        <v>162</v>
      </c>
      <c r="AT107" s="219" t="s">
        <v>158</v>
      </c>
      <c r="AU107" s="219" t="s">
        <v>88</v>
      </c>
      <c r="AY107" s="20" t="s">
        <v>156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86</v>
      </c>
      <c r="BK107" s="220">
        <f>ROUND(I107*H107,2)</f>
        <v>0</v>
      </c>
      <c r="BL107" s="20" t="s">
        <v>162</v>
      </c>
      <c r="BM107" s="219" t="s">
        <v>1869</v>
      </c>
    </row>
    <row r="108" s="2" customFormat="1">
      <c r="A108" s="42"/>
      <c r="B108" s="43"/>
      <c r="C108" s="44"/>
      <c r="D108" s="221" t="s">
        <v>164</v>
      </c>
      <c r="E108" s="44"/>
      <c r="F108" s="222" t="s">
        <v>1868</v>
      </c>
      <c r="G108" s="44"/>
      <c r="H108" s="44"/>
      <c r="I108" s="223"/>
      <c r="J108" s="44"/>
      <c r="K108" s="44"/>
      <c r="L108" s="48"/>
      <c r="M108" s="224"/>
      <c r="N108" s="225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164</v>
      </c>
      <c r="AU108" s="20" t="s">
        <v>88</v>
      </c>
    </row>
    <row r="109" s="2" customFormat="1" ht="16.5" customHeight="1">
      <c r="A109" s="42"/>
      <c r="B109" s="43"/>
      <c r="C109" s="208" t="s">
        <v>225</v>
      </c>
      <c r="D109" s="208" t="s">
        <v>158</v>
      </c>
      <c r="E109" s="209" t="s">
        <v>1870</v>
      </c>
      <c r="F109" s="210" t="s">
        <v>1871</v>
      </c>
      <c r="G109" s="211" t="s">
        <v>1837</v>
      </c>
      <c r="H109" s="212">
        <v>2</v>
      </c>
      <c r="I109" s="213"/>
      <c r="J109" s="214">
        <f>ROUND(I109*H109,2)</f>
        <v>0</v>
      </c>
      <c r="K109" s="210" t="s">
        <v>32</v>
      </c>
      <c r="L109" s="48"/>
      <c r="M109" s="215" t="s">
        <v>32</v>
      </c>
      <c r="N109" s="216" t="s">
        <v>49</v>
      </c>
      <c r="O109" s="88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19" t="s">
        <v>162</v>
      </c>
      <c r="AT109" s="219" t="s">
        <v>158</v>
      </c>
      <c r="AU109" s="219" t="s">
        <v>88</v>
      </c>
      <c r="AY109" s="20" t="s">
        <v>156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162</v>
      </c>
      <c r="BM109" s="219" t="s">
        <v>1872</v>
      </c>
    </row>
    <row r="110" s="2" customFormat="1">
      <c r="A110" s="42"/>
      <c r="B110" s="43"/>
      <c r="C110" s="44"/>
      <c r="D110" s="221" t="s">
        <v>164</v>
      </c>
      <c r="E110" s="44"/>
      <c r="F110" s="222" t="s">
        <v>1871</v>
      </c>
      <c r="G110" s="44"/>
      <c r="H110" s="44"/>
      <c r="I110" s="223"/>
      <c r="J110" s="44"/>
      <c r="K110" s="44"/>
      <c r="L110" s="48"/>
      <c r="M110" s="224"/>
      <c r="N110" s="22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164</v>
      </c>
      <c r="AU110" s="20" t="s">
        <v>88</v>
      </c>
    </row>
    <row r="111" s="2" customFormat="1" ht="16.5" customHeight="1">
      <c r="A111" s="42"/>
      <c r="B111" s="43"/>
      <c r="C111" s="208" t="s">
        <v>230</v>
      </c>
      <c r="D111" s="208" t="s">
        <v>158</v>
      </c>
      <c r="E111" s="209" t="s">
        <v>1873</v>
      </c>
      <c r="F111" s="210" t="s">
        <v>1874</v>
      </c>
      <c r="G111" s="211" t="s">
        <v>161</v>
      </c>
      <c r="H111" s="212">
        <v>3</v>
      </c>
      <c r="I111" s="213"/>
      <c r="J111" s="214">
        <f>ROUND(I111*H111,2)</f>
        <v>0</v>
      </c>
      <c r="K111" s="210" t="s">
        <v>32</v>
      </c>
      <c r="L111" s="48"/>
      <c r="M111" s="215" t="s">
        <v>32</v>
      </c>
      <c r="N111" s="216" t="s">
        <v>49</v>
      </c>
      <c r="O111" s="88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19" t="s">
        <v>274</v>
      </c>
      <c r="AT111" s="219" t="s">
        <v>158</v>
      </c>
      <c r="AU111" s="219" t="s">
        <v>88</v>
      </c>
      <c r="AY111" s="20" t="s">
        <v>156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86</v>
      </c>
      <c r="BK111" s="220">
        <f>ROUND(I111*H111,2)</f>
        <v>0</v>
      </c>
      <c r="BL111" s="20" t="s">
        <v>274</v>
      </c>
      <c r="BM111" s="219" t="s">
        <v>1875</v>
      </c>
    </row>
    <row r="112" s="2" customFormat="1">
      <c r="A112" s="42"/>
      <c r="B112" s="43"/>
      <c r="C112" s="44"/>
      <c r="D112" s="221" t="s">
        <v>164</v>
      </c>
      <c r="E112" s="44"/>
      <c r="F112" s="222" t="s">
        <v>1874</v>
      </c>
      <c r="G112" s="44"/>
      <c r="H112" s="44"/>
      <c r="I112" s="223"/>
      <c r="J112" s="44"/>
      <c r="K112" s="44"/>
      <c r="L112" s="48"/>
      <c r="M112" s="224"/>
      <c r="N112" s="225"/>
      <c r="O112" s="88"/>
      <c r="P112" s="88"/>
      <c r="Q112" s="88"/>
      <c r="R112" s="88"/>
      <c r="S112" s="88"/>
      <c r="T112" s="89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T112" s="20" t="s">
        <v>164</v>
      </c>
      <c r="AU112" s="20" t="s">
        <v>88</v>
      </c>
    </row>
    <row r="113" s="2" customFormat="1" ht="16.5" customHeight="1">
      <c r="A113" s="42"/>
      <c r="B113" s="43"/>
      <c r="C113" s="208" t="s">
        <v>239</v>
      </c>
      <c r="D113" s="208" t="s">
        <v>158</v>
      </c>
      <c r="E113" s="209" t="s">
        <v>1876</v>
      </c>
      <c r="F113" s="210" t="s">
        <v>1877</v>
      </c>
      <c r="G113" s="211" t="s">
        <v>561</v>
      </c>
      <c r="H113" s="212">
        <v>1</v>
      </c>
      <c r="I113" s="213"/>
      <c r="J113" s="214">
        <f>ROUND(I113*H113,2)</f>
        <v>0</v>
      </c>
      <c r="K113" s="210" t="s">
        <v>32</v>
      </c>
      <c r="L113" s="48"/>
      <c r="M113" s="215" t="s">
        <v>32</v>
      </c>
      <c r="N113" s="216" t="s">
        <v>49</v>
      </c>
      <c r="O113" s="88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19" t="s">
        <v>274</v>
      </c>
      <c r="AT113" s="219" t="s">
        <v>158</v>
      </c>
      <c r="AU113" s="219" t="s">
        <v>88</v>
      </c>
      <c r="AY113" s="20" t="s">
        <v>156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86</v>
      </c>
      <c r="BK113" s="220">
        <f>ROUND(I113*H113,2)</f>
        <v>0</v>
      </c>
      <c r="BL113" s="20" t="s">
        <v>274</v>
      </c>
      <c r="BM113" s="219" t="s">
        <v>1878</v>
      </c>
    </row>
    <row r="114" s="2" customFormat="1">
      <c r="A114" s="42"/>
      <c r="B114" s="43"/>
      <c r="C114" s="44"/>
      <c r="D114" s="221" t="s">
        <v>164</v>
      </c>
      <c r="E114" s="44"/>
      <c r="F114" s="222" t="s">
        <v>1877</v>
      </c>
      <c r="G114" s="44"/>
      <c r="H114" s="44"/>
      <c r="I114" s="223"/>
      <c r="J114" s="44"/>
      <c r="K114" s="44"/>
      <c r="L114" s="48"/>
      <c r="M114" s="224"/>
      <c r="N114" s="225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164</v>
      </c>
      <c r="AU114" s="20" t="s">
        <v>88</v>
      </c>
    </row>
    <row r="115" s="2" customFormat="1" ht="16.5" customHeight="1">
      <c r="A115" s="42"/>
      <c r="B115" s="43"/>
      <c r="C115" s="208" t="s">
        <v>250</v>
      </c>
      <c r="D115" s="208" t="s">
        <v>158</v>
      </c>
      <c r="E115" s="209" t="s">
        <v>1879</v>
      </c>
      <c r="F115" s="210" t="s">
        <v>1880</v>
      </c>
      <c r="G115" s="211" t="s">
        <v>561</v>
      </c>
      <c r="H115" s="212">
        <v>1</v>
      </c>
      <c r="I115" s="213"/>
      <c r="J115" s="214">
        <f>ROUND(I115*H115,2)</f>
        <v>0</v>
      </c>
      <c r="K115" s="210" t="s">
        <v>32</v>
      </c>
      <c r="L115" s="48"/>
      <c r="M115" s="215" t="s">
        <v>32</v>
      </c>
      <c r="N115" s="216" t="s">
        <v>49</v>
      </c>
      <c r="O115" s="88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19" t="s">
        <v>274</v>
      </c>
      <c r="AT115" s="219" t="s">
        <v>158</v>
      </c>
      <c r="AU115" s="219" t="s">
        <v>88</v>
      </c>
      <c r="AY115" s="20" t="s">
        <v>156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86</v>
      </c>
      <c r="BK115" s="220">
        <f>ROUND(I115*H115,2)</f>
        <v>0</v>
      </c>
      <c r="BL115" s="20" t="s">
        <v>274</v>
      </c>
      <c r="BM115" s="219" t="s">
        <v>1881</v>
      </c>
    </row>
    <row r="116" s="2" customFormat="1">
      <c r="A116" s="42"/>
      <c r="B116" s="43"/>
      <c r="C116" s="44"/>
      <c r="D116" s="221" t="s">
        <v>164</v>
      </c>
      <c r="E116" s="44"/>
      <c r="F116" s="222" t="s">
        <v>1880</v>
      </c>
      <c r="G116" s="44"/>
      <c r="H116" s="44"/>
      <c r="I116" s="223"/>
      <c r="J116" s="44"/>
      <c r="K116" s="44"/>
      <c r="L116" s="48"/>
      <c r="M116" s="224"/>
      <c r="N116" s="225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164</v>
      </c>
      <c r="AU116" s="20" t="s">
        <v>88</v>
      </c>
    </row>
    <row r="117" s="2" customFormat="1" ht="16.5" customHeight="1">
      <c r="A117" s="42"/>
      <c r="B117" s="43"/>
      <c r="C117" s="208" t="s">
        <v>8</v>
      </c>
      <c r="D117" s="208" t="s">
        <v>158</v>
      </c>
      <c r="E117" s="209" t="s">
        <v>1882</v>
      </c>
      <c r="F117" s="210" t="s">
        <v>1883</v>
      </c>
      <c r="G117" s="211" t="s">
        <v>561</v>
      </c>
      <c r="H117" s="212">
        <v>1</v>
      </c>
      <c r="I117" s="213"/>
      <c r="J117" s="214">
        <f>ROUND(I117*H117,2)</f>
        <v>0</v>
      </c>
      <c r="K117" s="210" t="s">
        <v>32</v>
      </c>
      <c r="L117" s="48"/>
      <c r="M117" s="215" t="s">
        <v>32</v>
      </c>
      <c r="N117" s="216" t="s">
        <v>49</v>
      </c>
      <c r="O117" s="88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19" t="s">
        <v>274</v>
      </c>
      <c r="AT117" s="219" t="s">
        <v>158</v>
      </c>
      <c r="AU117" s="219" t="s">
        <v>88</v>
      </c>
      <c r="AY117" s="20" t="s">
        <v>156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274</v>
      </c>
      <c r="BM117" s="219" t="s">
        <v>1884</v>
      </c>
    </row>
    <row r="118" s="2" customFormat="1">
      <c r="A118" s="42"/>
      <c r="B118" s="43"/>
      <c r="C118" s="44"/>
      <c r="D118" s="221" t="s">
        <v>164</v>
      </c>
      <c r="E118" s="44"/>
      <c r="F118" s="222" t="s">
        <v>1883</v>
      </c>
      <c r="G118" s="44"/>
      <c r="H118" s="44"/>
      <c r="I118" s="223"/>
      <c r="J118" s="44"/>
      <c r="K118" s="44"/>
      <c r="L118" s="48"/>
      <c r="M118" s="224"/>
      <c r="N118" s="225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164</v>
      </c>
      <c r="AU118" s="20" t="s">
        <v>88</v>
      </c>
    </row>
    <row r="119" s="2" customFormat="1" ht="21.75" customHeight="1">
      <c r="A119" s="42"/>
      <c r="B119" s="43"/>
      <c r="C119" s="208" t="s">
        <v>274</v>
      </c>
      <c r="D119" s="208" t="s">
        <v>158</v>
      </c>
      <c r="E119" s="209" t="s">
        <v>1885</v>
      </c>
      <c r="F119" s="210" t="s">
        <v>1886</v>
      </c>
      <c r="G119" s="211" t="s">
        <v>242</v>
      </c>
      <c r="H119" s="212">
        <v>4</v>
      </c>
      <c r="I119" s="213"/>
      <c r="J119" s="214">
        <f>ROUND(I119*H119,2)</f>
        <v>0</v>
      </c>
      <c r="K119" s="210" t="s">
        <v>32</v>
      </c>
      <c r="L119" s="48"/>
      <c r="M119" s="215" t="s">
        <v>32</v>
      </c>
      <c r="N119" s="216" t="s">
        <v>49</v>
      </c>
      <c r="O119" s="88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19" t="s">
        <v>274</v>
      </c>
      <c r="AT119" s="219" t="s">
        <v>158</v>
      </c>
      <c r="AU119" s="219" t="s">
        <v>88</v>
      </c>
      <c r="AY119" s="20" t="s">
        <v>156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86</v>
      </c>
      <c r="BK119" s="220">
        <f>ROUND(I119*H119,2)</f>
        <v>0</v>
      </c>
      <c r="BL119" s="20" t="s">
        <v>274</v>
      </c>
      <c r="BM119" s="219" t="s">
        <v>1887</v>
      </c>
    </row>
    <row r="120" s="2" customFormat="1">
      <c r="A120" s="42"/>
      <c r="B120" s="43"/>
      <c r="C120" s="44"/>
      <c r="D120" s="221" t="s">
        <v>164</v>
      </c>
      <c r="E120" s="44"/>
      <c r="F120" s="222" t="s">
        <v>1888</v>
      </c>
      <c r="G120" s="44"/>
      <c r="H120" s="44"/>
      <c r="I120" s="223"/>
      <c r="J120" s="44"/>
      <c r="K120" s="44"/>
      <c r="L120" s="48"/>
      <c r="M120" s="224"/>
      <c r="N120" s="225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164</v>
      </c>
      <c r="AU120" s="20" t="s">
        <v>88</v>
      </c>
    </row>
    <row r="121" s="2" customFormat="1" ht="21.75" customHeight="1">
      <c r="A121" s="42"/>
      <c r="B121" s="43"/>
      <c r="C121" s="269" t="s">
        <v>283</v>
      </c>
      <c r="D121" s="269" t="s">
        <v>517</v>
      </c>
      <c r="E121" s="270" t="s">
        <v>1889</v>
      </c>
      <c r="F121" s="271" t="s">
        <v>1890</v>
      </c>
      <c r="G121" s="272" t="s">
        <v>242</v>
      </c>
      <c r="H121" s="273">
        <v>4</v>
      </c>
      <c r="I121" s="274"/>
      <c r="J121" s="275">
        <f>ROUND(I121*H121,2)</f>
        <v>0</v>
      </c>
      <c r="K121" s="271" t="s">
        <v>32</v>
      </c>
      <c r="L121" s="276"/>
      <c r="M121" s="277" t="s">
        <v>32</v>
      </c>
      <c r="N121" s="278" t="s">
        <v>49</v>
      </c>
      <c r="O121" s="88"/>
      <c r="P121" s="217">
        <f>O121*H121</f>
        <v>0</v>
      </c>
      <c r="Q121" s="217">
        <v>0.0079000000000000008</v>
      </c>
      <c r="R121" s="217">
        <f>Q121*H121</f>
        <v>0.031600000000000003</v>
      </c>
      <c r="S121" s="217">
        <v>0</v>
      </c>
      <c r="T121" s="218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19" t="s">
        <v>394</v>
      </c>
      <c r="AT121" s="219" t="s">
        <v>517</v>
      </c>
      <c r="AU121" s="219" t="s">
        <v>88</v>
      </c>
      <c r="AY121" s="20" t="s">
        <v>156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274</v>
      </c>
      <c r="BM121" s="219" t="s">
        <v>1891</v>
      </c>
    </row>
    <row r="122" s="2" customFormat="1">
      <c r="A122" s="42"/>
      <c r="B122" s="43"/>
      <c r="C122" s="44"/>
      <c r="D122" s="221" t="s">
        <v>164</v>
      </c>
      <c r="E122" s="44"/>
      <c r="F122" s="222" t="s">
        <v>1890</v>
      </c>
      <c r="G122" s="44"/>
      <c r="H122" s="44"/>
      <c r="I122" s="223"/>
      <c r="J122" s="44"/>
      <c r="K122" s="44"/>
      <c r="L122" s="48"/>
      <c r="M122" s="224"/>
      <c r="N122" s="225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164</v>
      </c>
      <c r="AU122" s="20" t="s">
        <v>88</v>
      </c>
    </row>
    <row r="123" s="2" customFormat="1" ht="16.5" customHeight="1">
      <c r="A123" s="42"/>
      <c r="B123" s="43"/>
      <c r="C123" s="208" t="s">
        <v>291</v>
      </c>
      <c r="D123" s="208" t="s">
        <v>158</v>
      </c>
      <c r="E123" s="209" t="s">
        <v>1892</v>
      </c>
      <c r="F123" s="210" t="s">
        <v>1893</v>
      </c>
      <c r="G123" s="211" t="s">
        <v>221</v>
      </c>
      <c r="H123" s="212">
        <v>0.055</v>
      </c>
      <c r="I123" s="213"/>
      <c r="J123" s="214">
        <f>ROUND(I123*H123,2)</f>
        <v>0</v>
      </c>
      <c r="K123" s="210" t="s">
        <v>32</v>
      </c>
      <c r="L123" s="48"/>
      <c r="M123" s="215" t="s">
        <v>32</v>
      </c>
      <c r="N123" s="216" t="s">
        <v>49</v>
      </c>
      <c r="O123" s="88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19" t="s">
        <v>274</v>
      </c>
      <c r="AT123" s="219" t="s">
        <v>158</v>
      </c>
      <c r="AU123" s="219" t="s">
        <v>88</v>
      </c>
      <c r="AY123" s="20" t="s">
        <v>156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86</v>
      </c>
      <c r="BK123" s="220">
        <f>ROUND(I123*H123,2)</f>
        <v>0</v>
      </c>
      <c r="BL123" s="20" t="s">
        <v>274</v>
      </c>
      <c r="BM123" s="219" t="s">
        <v>1894</v>
      </c>
    </row>
    <row r="124" s="2" customFormat="1">
      <c r="A124" s="42"/>
      <c r="B124" s="43"/>
      <c r="C124" s="44"/>
      <c r="D124" s="221" t="s">
        <v>164</v>
      </c>
      <c r="E124" s="44"/>
      <c r="F124" s="222" t="s">
        <v>1895</v>
      </c>
      <c r="G124" s="44"/>
      <c r="H124" s="44"/>
      <c r="I124" s="223"/>
      <c r="J124" s="44"/>
      <c r="K124" s="44"/>
      <c r="L124" s="48"/>
      <c r="M124" s="224"/>
      <c r="N124" s="225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164</v>
      </c>
      <c r="AU124" s="20" t="s">
        <v>88</v>
      </c>
    </row>
    <row r="125" s="2" customFormat="1" ht="21.75" customHeight="1">
      <c r="A125" s="42"/>
      <c r="B125" s="43"/>
      <c r="C125" s="208" t="s">
        <v>303</v>
      </c>
      <c r="D125" s="208" t="s">
        <v>158</v>
      </c>
      <c r="E125" s="209" t="s">
        <v>1896</v>
      </c>
      <c r="F125" s="210" t="s">
        <v>1897</v>
      </c>
      <c r="G125" s="211" t="s">
        <v>221</v>
      </c>
      <c r="H125" s="212">
        <v>0.055</v>
      </c>
      <c r="I125" s="213"/>
      <c r="J125" s="214">
        <f>ROUND(I125*H125,2)</f>
        <v>0</v>
      </c>
      <c r="K125" s="210" t="s">
        <v>32</v>
      </c>
      <c r="L125" s="48"/>
      <c r="M125" s="215" t="s">
        <v>32</v>
      </c>
      <c r="N125" s="216" t="s">
        <v>49</v>
      </c>
      <c r="O125" s="88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19" t="s">
        <v>274</v>
      </c>
      <c r="AT125" s="219" t="s">
        <v>158</v>
      </c>
      <c r="AU125" s="219" t="s">
        <v>88</v>
      </c>
      <c r="AY125" s="20" t="s">
        <v>156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86</v>
      </c>
      <c r="BK125" s="220">
        <f>ROUND(I125*H125,2)</f>
        <v>0</v>
      </c>
      <c r="BL125" s="20" t="s">
        <v>274</v>
      </c>
      <c r="BM125" s="219" t="s">
        <v>1898</v>
      </c>
    </row>
    <row r="126" s="2" customFormat="1">
      <c r="A126" s="42"/>
      <c r="B126" s="43"/>
      <c r="C126" s="44"/>
      <c r="D126" s="221" t="s">
        <v>164</v>
      </c>
      <c r="E126" s="44"/>
      <c r="F126" s="222" t="s">
        <v>1899</v>
      </c>
      <c r="G126" s="44"/>
      <c r="H126" s="44"/>
      <c r="I126" s="223"/>
      <c r="J126" s="44"/>
      <c r="K126" s="44"/>
      <c r="L126" s="48"/>
      <c r="M126" s="283"/>
      <c r="N126" s="284"/>
      <c r="O126" s="285"/>
      <c r="P126" s="285"/>
      <c r="Q126" s="285"/>
      <c r="R126" s="285"/>
      <c r="S126" s="285"/>
      <c r="T126" s="286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0" t="s">
        <v>164</v>
      </c>
      <c r="AU126" s="20" t="s">
        <v>88</v>
      </c>
    </row>
    <row r="127" s="2" customFormat="1" ht="6.96" customHeight="1">
      <c r="A127" s="42"/>
      <c r="B127" s="63"/>
      <c r="C127" s="64"/>
      <c r="D127" s="64"/>
      <c r="E127" s="64"/>
      <c r="F127" s="64"/>
      <c r="G127" s="64"/>
      <c r="H127" s="64"/>
      <c r="I127" s="64"/>
      <c r="J127" s="64"/>
      <c r="K127" s="64"/>
      <c r="L127" s="48"/>
      <c r="M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</row>
  </sheetData>
  <sheetProtection sheet="1" autoFilter="0" formatColumns="0" formatRows="0" objects="1" scenarios="1" spinCount="100000" saltValue="f0bmWcrkUodHNLOe+SdguNK5xRSjab1JoEW8alA67ehyE5Jue/yBF16m/mwOem8T8iwaXoRXj4ABWm0mGJOpMg==" hashValue="aipG1tE9VqtkCIgn8JcpgQuXAXOQKp+8Z4qhVpopjhhHcq1lcIWQqSx60K4dnKZrIj5ouP4Ht0d8p8TeximlxQ==" algorithmName="SHA-512" password="CC35"/>
  <autoFilter ref="C80:K12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- A - ITIKA (dotce)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1900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ROUND(J86,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ROUND((SUM(BE86:BE215)),  2)</f>
        <v>0</v>
      </c>
      <c r="G33" s="42"/>
      <c r="H33" s="42"/>
      <c r="I33" s="152">
        <v>0.20999999999999999</v>
      </c>
      <c r="J33" s="151">
        <f>ROUND(((SUM(BE86:BE215))*I33),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ROUND((SUM(BF86:BF215)),  2)</f>
        <v>0</v>
      </c>
      <c r="G34" s="42"/>
      <c r="H34" s="42"/>
      <c r="I34" s="152">
        <v>0.14999999999999999</v>
      </c>
      <c r="J34" s="151">
        <f>ROUND(((SUM(BF86:BF215))*I34),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ROUND((SUM(BG86:BG215)),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ROUND((SUM(BH86:BH215)),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ROUND((SUM(BI86:BI215)),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- A - ITIKA (dotce)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02-D.1.4.4-VYT - Vytápění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J86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130</v>
      </c>
      <c r="E60" s="172"/>
      <c r="F60" s="172"/>
      <c r="G60" s="172"/>
      <c r="H60" s="172"/>
      <c r="I60" s="172"/>
      <c r="J60" s="173">
        <f>J87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132</v>
      </c>
      <c r="E61" s="178"/>
      <c r="F61" s="178"/>
      <c r="G61" s="178"/>
      <c r="H61" s="178"/>
      <c r="I61" s="178"/>
      <c r="J61" s="179">
        <f>J88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1901</v>
      </c>
      <c r="E62" s="178"/>
      <c r="F62" s="178"/>
      <c r="G62" s="178"/>
      <c r="H62" s="178"/>
      <c r="I62" s="178"/>
      <c r="J62" s="179">
        <f>J100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1902</v>
      </c>
      <c r="E63" s="178"/>
      <c r="F63" s="178"/>
      <c r="G63" s="178"/>
      <c r="H63" s="178"/>
      <c r="I63" s="178"/>
      <c r="J63" s="179">
        <f>J138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1903</v>
      </c>
      <c r="E64" s="178"/>
      <c r="F64" s="178"/>
      <c r="G64" s="178"/>
      <c r="H64" s="178"/>
      <c r="I64" s="178"/>
      <c r="J64" s="179">
        <f>J151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1904</v>
      </c>
      <c r="E65" s="178"/>
      <c r="F65" s="178"/>
      <c r="G65" s="178"/>
      <c r="H65" s="178"/>
      <c r="I65" s="178"/>
      <c r="J65" s="179">
        <f>J194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9"/>
      <c r="C66" s="170"/>
      <c r="D66" s="171" t="s">
        <v>1905</v>
      </c>
      <c r="E66" s="172"/>
      <c r="F66" s="172"/>
      <c r="G66" s="172"/>
      <c r="H66" s="172"/>
      <c r="I66" s="172"/>
      <c r="J66" s="173">
        <f>J201</f>
        <v>0</v>
      </c>
      <c r="K66" s="170"/>
      <c r="L66" s="17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2"/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6.96" customHeight="1">
      <c r="A68" s="42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72" s="2" customFormat="1" ht="6.96" customHeight="1">
      <c r="A72" s="42"/>
      <c r="B72" s="65"/>
      <c r="C72" s="66"/>
      <c r="D72" s="66"/>
      <c r="E72" s="66"/>
      <c r="F72" s="66"/>
      <c r="G72" s="66"/>
      <c r="H72" s="66"/>
      <c r="I72" s="66"/>
      <c r="J72" s="66"/>
      <c r="K72" s="66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24.96" customHeight="1">
      <c r="A73" s="42"/>
      <c r="B73" s="43"/>
      <c r="C73" s="26" t="s">
        <v>141</v>
      </c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6.96" customHeight="1">
      <c r="A74" s="42"/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2" customHeight="1">
      <c r="A75" s="42"/>
      <c r="B75" s="43"/>
      <c r="C75" s="35" t="s">
        <v>16</v>
      </c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6.5" customHeight="1">
      <c r="A76" s="42"/>
      <c r="B76" s="43"/>
      <c r="C76" s="44"/>
      <c r="D76" s="44"/>
      <c r="E76" s="164" t="str">
        <f>E7</f>
        <v>Revitalizace areálu Sokolovského zámku-Stavební úpravy SV a části SZ křídla - A - ITIKA (dotce)</v>
      </c>
      <c r="F76" s="35"/>
      <c r="G76" s="35"/>
      <c r="H76" s="35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2" customHeight="1">
      <c r="A77" s="42"/>
      <c r="B77" s="43"/>
      <c r="C77" s="35" t="s">
        <v>114</v>
      </c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6.5" customHeight="1">
      <c r="A78" s="42"/>
      <c r="B78" s="43"/>
      <c r="C78" s="44"/>
      <c r="D78" s="44"/>
      <c r="E78" s="73" t="str">
        <f>E9</f>
        <v>02-D.1.4.4-VYT - Vytápění</v>
      </c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6.96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2" customHeight="1">
      <c r="A80" s="42"/>
      <c r="B80" s="43"/>
      <c r="C80" s="35" t="s">
        <v>22</v>
      </c>
      <c r="D80" s="44"/>
      <c r="E80" s="44"/>
      <c r="F80" s="30" t="str">
        <f>F12</f>
        <v>Sokolov</v>
      </c>
      <c r="G80" s="44"/>
      <c r="H80" s="44"/>
      <c r="I80" s="35" t="s">
        <v>24</v>
      </c>
      <c r="J80" s="76" t="str">
        <f>IF(J12="","",J12)</f>
        <v>10. 6. 2024</v>
      </c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6.96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25.65" customHeight="1">
      <c r="A82" s="42"/>
      <c r="B82" s="43"/>
      <c r="C82" s="35" t="s">
        <v>30</v>
      </c>
      <c r="D82" s="44"/>
      <c r="E82" s="44"/>
      <c r="F82" s="30" t="str">
        <f>E15</f>
        <v>Muzeum Sokolov p.o.</v>
      </c>
      <c r="G82" s="44"/>
      <c r="H82" s="44"/>
      <c r="I82" s="35" t="s">
        <v>37</v>
      </c>
      <c r="J82" s="40" t="str">
        <f>E21</f>
        <v>JURICA a.s. - Ateliér Sokolov</v>
      </c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5.15" customHeight="1">
      <c r="A83" s="42"/>
      <c r="B83" s="43"/>
      <c r="C83" s="35" t="s">
        <v>35</v>
      </c>
      <c r="D83" s="44"/>
      <c r="E83" s="44"/>
      <c r="F83" s="30" t="str">
        <f>IF(E18="","",E18)</f>
        <v>Vyplň údaj</v>
      </c>
      <c r="G83" s="44"/>
      <c r="H83" s="44"/>
      <c r="I83" s="35" t="s">
        <v>40</v>
      </c>
      <c r="J83" s="40" t="str">
        <f>E24</f>
        <v>Eva Marková</v>
      </c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0.32" customHeight="1">
      <c r="A84" s="42"/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11" customFormat="1" ht="29.28" customHeight="1">
      <c r="A85" s="181"/>
      <c r="B85" s="182"/>
      <c r="C85" s="183" t="s">
        <v>142</v>
      </c>
      <c r="D85" s="184" t="s">
        <v>63</v>
      </c>
      <c r="E85" s="184" t="s">
        <v>59</v>
      </c>
      <c r="F85" s="184" t="s">
        <v>60</v>
      </c>
      <c r="G85" s="184" t="s">
        <v>143</v>
      </c>
      <c r="H85" s="184" t="s">
        <v>144</v>
      </c>
      <c r="I85" s="184" t="s">
        <v>145</v>
      </c>
      <c r="J85" s="184" t="s">
        <v>118</v>
      </c>
      <c r="K85" s="185" t="s">
        <v>146</v>
      </c>
      <c r="L85" s="186"/>
      <c r="M85" s="96" t="s">
        <v>32</v>
      </c>
      <c r="N85" s="97" t="s">
        <v>48</v>
      </c>
      <c r="O85" s="97" t="s">
        <v>147</v>
      </c>
      <c r="P85" s="97" t="s">
        <v>148</v>
      </c>
      <c r="Q85" s="97" t="s">
        <v>149</v>
      </c>
      <c r="R85" s="97" t="s">
        <v>150</v>
      </c>
      <c r="S85" s="97" t="s">
        <v>151</v>
      </c>
      <c r="T85" s="98" t="s">
        <v>152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42"/>
      <c r="B86" s="43"/>
      <c r="C86" s="103" t="s">
        <v>153</v>
      </c>
      <c r="D86" s="44"/>
      <c r="E86" s="44"/>
      <c r="F86" s="44"/>
      <c r="G86" s="44"/>
      <c r="H86" s="44"/>
      <c r="I86" s="44"/>
      <c r="J86" s="187">
        <f>BK86</f>
        <v>0</v>
      </c>
      <c r="K86" s="44"/>
      <c r="L86" s="48"/>
      <c r="M86" s="99"/>
      <c r="N86" s="188"/>
      <c r="O86" s="100"/>
      <c r="P86" s="189">
        <f>P87+P201</f>
        <v>0</v>
      </c>
      <c r="Q86" s="100"/>
      <c r="R86" s="189">
        <f>R87+R201</f>
        <v>0.74099000000000004</v>
      </c>
      <c r="S86" s="100"/>
      <c r="T86" s="190">
        <f>T87+T201</f>
        <v>1.05304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T86" s="20" t="s">
        <v>77</v>
      </c>
      <c r="AU86" s="20" t="s">
        <v>119</v>
      </c>
      <c r="BK86" s="191">
        <f>BK87+BK201</f>
        <v>0</v>
      </c>
    </row>
    <row r="87" s="12" customFormat="1" ht="25.92" customHeight="1">
      <c r="A87" s="12"/>
      <c r="B87" s="192"/>
      <c r="C87" s="193"/>
      <c r="D87" s="194" t="s">
        <v>77</v>
      </c>
      <c r="E87" s="195" t="s">
        <v>802</v>
      </c>
      <c r="F87" s="195" t="s">
        <v>803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P88+P100+P138+P151+P194</f>
        <v>0</v>
      </c>
      <c r="Q87" s="200"/>
      <c r="R87" s="201">
        <f>R88+R100+R138+R151+R194</f>
        <v>0.74099000000000004</v>
      </c>
      <c r="S87" s="200"/>
      <c r="T87" s="202">
        <f>T88+T100+T138+T151+T194</f>
        <v>1.05304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88</v>
      </c>
      <c r="AT87" s="204" t="s">
        <v>77</v>
      </c>
      <c r="AU87" s="204" t="s">
        <v>78</v>
      </c>
      <c r="AY87" s="203" t="s">
        <v>156</v>
      </c>
      <c r="BK87" s="205">
        <f>BK88+BK100+BK138+BK151+BK194</f>
        <v>0</v>
      </c>
    </row>
    <row r="88" s="12" customFormat="1" ht="22.8" customHeight="1">
      <c r="A88" s="12"/>
      <c r="B88" s="192"/>
      <c r="C88" s="193"/>
      <c r="D88" s="194" t="s">
        <v>77</v>
      </c>
      <c r="E88" s="206" t="s">
        <v>904</v>
      </c>
      <c r="F88" s="206" t="s">
        <v>905</v>
      </c>
      <c r="G88" s="193"/>
      <c r="H88" s="193"/>
      <c r="I88" s="196"/>
      <c r="J88" s="207">
        <f>BK88</f>
        <v>0</v>
      </c>
      <c r="K88" s="193"/>
      <c r="L88" s="198"/>
      <c r="M88" s="199"/>
      <c r="N88" s="200"/>
      <c r="O88" s="200"/>
      <c r="P88" s="201">
        <f>SUM(P89:P99)</f>
        <v>0</v>
      </c>
      <c r="Q88" s="200"/>
      <c r="R88" s="201">
        <f>SUM(R89:R99)</f>
        <v>0.043800000000000006</v>
      </c>
      <c r="S88" s="200"/>
      <c r="T88" s="202">
        <f>SUM(T89:T99)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88</v>
      </c>
      <c r="AT88" s="204" t="s">
        <v>77</v>
      </c>
      <c r="AU88" s="204" t="s">
        <v>86</v>
      </c>
      <c r="AY88" s="203" t="s">
        <v>156</v>
      </c>
      <c r="BK88" s="205">
        <f>SUM(BK89:BK99)</f>
        <v>0</v>
      </c>
    </row>
    <row r="89" s="2" customFormat="1" ht="16.5" customHeight="1">
      <c r="A89" s="42"/>
      <c r="B89" s="43"/>
      <c r="C89" s="208" t="s">
        <v>86</v>
      </c>
      <c r="D89" s="208" t="s">
        <v>158</v>
      </c>
      <c r="E89" s="209" t="s">
        <v>1625</v>
      </c>
      <c r="F89" s="210" t="s">
        <v>1626</v>
      </c>
      <c r="G89" s="211" t="s">
        <v>242</v>
      </c>
      <c r="H89" s="212">
        <v>114</v>
      </c>
      <c r="I89" s="213"/>
      <c r="J89" s="214">
        <f>ROUND(I89*H89,2)</f>
        <v>0</v>
      </c>
      <c r="K89" s="210" t="s">
        <v>32</v>
      </c>
      <c r="L89" s="48"/>
      <c r="M89" s="215" t="s">
        <v>32</v>
      </c>
      <c r="N89" s="216" t="s">
        <v>49</v>
      </c>
      <c r="O89" s="88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R89" s="219" t="s">
        <v>274</v>
      </c>
      <c r="AT89" s="219" t="s">
        <v>158</v>
      </c>
      <c r="AU89" s="219" t="s">
        <v>88</v>
      </c>
      <c r="AY89" s="20" t="s">
        <v>156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86</v>
      </c>
      <c r="BK89" s="220">
        <f>ROUND(I89*H89,2)</f>
        <v>0</v>
      </c>
      <c r="BL89" s="20" t="s">
        <v>274</v>
      </c>
      <c r="BM89" s="219" t="s">
        <v>1906</v>
      </c>
    </row>
    <row r="90" s="2" customFormat="1">
      <c r="A90" s="42"/>
      <c r="B90" s="43"/>
      <c r="C90" s="44"/>
      <c r="D90" s="221" t="s">
        <v>164</v>
      </c>
      <c r="E90" s="44"/>
      <c r="F90" s="222" t="s">
        <v>1628</v>
      </c>
      <c r="G90" s="44"/>
      <c r="H90" s="44"/>
      <c r="I90" s="223"/>
      <c r="J90" s="44"/>
      <c r="K90" s="44"/>
      <c r="L90" s="48"/>
      <c r="M90" s="224"/>
      <c r="N90" s="225"/>
      <c r="O90" s="88"/>
      <c r="P90" s="88"/>
      <c r="Q90" s="88"/>
      <c r="R90" s="88"/>
      <c r="S90" s="88"/>
      <c r="T90" s="89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164</v>
      </c>
      <c r="AU90" s="20" t="s">
        <v>88</v>
      </c>
    </row>
    <row r="91" s="14" customFormat="1">
      <c r="A91" s="14"/>
      <c r="B91" s="236"/>
      <c r="C91" s="237"/>
      <c r="D91" s="221" t="s">
        <v>166</v>
      </c>
      <c r="E91" s="238" t="s">
        <v>32</v>
      </c>
      <c r="F91" s="239" t="s">
        <v>1907</v>
      </c>
      <c r="G91" s="237"/>
      <c r="H91" s="240">
        <v>114</v>
      </c>
      <c r="I91" s="241"/>
      <c r="J91" s="237"/>
      <c r="K91" s="237"/>
      <c r="L91" s="242"/>
      <c r="M91" s="243"/>
      <c r="N91" s="244"/>
      <c r="O91" s="244"/>
      <c r="P91" s="244"/>
      <c r="Q91" s="244"/>
      <c r="R91" s="244"/>
      <c r="S91" s="244"/>
      <c r="T91" s="24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6" t="s">
        <v>166</v>
      </c>
      <c r="AU91" s="246" t="s">
        <v>88</v>
      </c>
      <c r="AV91" s="14" t="s">
        <v>88</v>
      </c>
      <c r="AW91" s="14" t="s">
        <v>39</v>
      </c>
      <c r="AX91" s="14" t="s">
        <v>86</v>
      </c>
      <c r="AY91" s="246" t="s">
        <v>156</v>
      </c>
    </row>
    <row r="92" s="2" customFormat="1" ht="16.5" customHeight="1">
      <c r="A92" s="42"/>
      <c r="B92" s="43"/>
      <c r="C92" s="269" t="s">
        <v>88</v>
      </c>
      <c r="D92" s="269" t="s">
        <v>517</v>
      </c>
      <c r="E92" s="270" t="s">
        <v>1908</v>
      </c>
      <c r="F92" s="271" t="s">
        <v>1909</v>
      </c>
      <c r="G92" s="272" t="s">
        <v>242</v>
      </c>
      <c r="H92" s="273">
        <v>27</v>
      </c>
      <c r="I92" s="274"/>
      <c r="J92" s="275">
        <f>ROUND(I92*H92,2)</f>
        <v>0</v>
      </c>
      <c r="K92" s="271" t="s">
        <v>32</v>
      </c>
      <c r="L92" s="276"/>
      <c r="M92" s="277" t="s">
        <v>32</v>
      </c>
      <c r="N92" s="278" t="s">
        <v>49</v>
      </c>
      <c r="O92" s="88"/>
      <c r="P92" s="217">
        <f>O92*H92</f>
        <v>0</v>
      </c>
      <c r="Q92" s="217">
        <v>0.00027</v>
      </c>
      <c r="R92" s="217">
        <f>Q92*H92</f>
        <v>0.0072900000000000005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394</v>
      </c>
      <c r="AT92" s="219" t="s">
        <v>517</v>
      </c>
      <c r="AU92" s="219" t="s">
        <v>88</v>
      </c>
      <c r="AY92" s="20" t="s">
        <v>156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274</v>
      </c>
      <c r="BM92" s="219" t="s">
        <v>1910</v>
      </c>
    </row>
    <row r="93" s="2" customFormat="1">
      <c r="A93" s="42"/>
      <c r="B93" s="43"/>
      <c r="C93" s="44"/>
      <c r="D93" s="221" t="s">
        <v>164</v>
      </c>
      <c r="E93" s="44"/>
      <c r="F93" s="222" t="s">
        <v>1909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164</v>
      </c>
      <c r="AU93" s="20" t="s">
        <v>88</v>
      </c>
    </row>
    <row r="94" s="2" customFormat="1" ht="16.5" customHeight="1">
      <c r="A94" s="42"/>
      <c r="B94" s="43"/>
      <c r="C94" s="269" t="s">
        <v>173</v>
      </c>
      <c r="D94" s="269" t="s">
        <v>517</v>
      </c>
      <c r="E94" s="270" t="s">
        <v>1911</v>
      </c>
      <c r="F94" s="271" t="s">
        <v>1912</v>
      </c>
      <c r="G94" s="272" t="s">
        <v>242</v>
      </c>
      <c r="H94" s="273">
        <v>70</v>
      </c>
      <c r="I94" s="274"/>
      <c r="J94" s="275">
        <f>ROUND(I94*H94,2)</f>
        <v>0</v>
      </c>
      <c r="K94" s="271" t="s">
        <v>32</v>
      </c>
      <c r="L94" s="276"/>
      <c r="M94" s="277" t="s">
        <v>32</v>
      </c>
      <c r="N94" s="278" t="s">
        <v>49</v>
      </c>
      <c r="O94" s="88"/>
      <c r="P94" s="217">
        <f>O94*H94</f>
        <v>0</v>
      </c>
      <c r="Q94" s="217">
        <v>0.00032000000000000003</v>
      </c>
      <c r="R94" s="217">
        <f>Q94*H94</f>
        <v>0.022400000000000003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394</v>
      </c>
      <c r="AT94" s="219" t="s">
        <v>517</v>
      </c>
      <c r="AU94" s="219" t="s">
        <v>88</v>
      </c>
      <c r="AY94" s="20" t="s">
        <v>156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274</v>
      </c>
      <c r="BM94" s="219" t="s">
        <v>1913</v>
      </c>
    </row>
    <row r="95" s="2" customFormat="1">
      <c r="A95" s="42"/>
      <c r="B95" s="43"/>
      <c r="C95" s="44"/>
      <c r="D95" s="221" t="s">
        <v>164</v>
      </c>
      <c r="E95" s="44"/>
      <c r="F95" s="222" t="s">
        <v>1912</v>
      </c>
      <c r="G95" s="44"/>
      <c r="H95" s="44"/>
      <c r="I95" s="223"/>
      <c r="J95" s="44"/>
      <c r="K95" s="44"/>
      <c r="L95" s="48"/>
      <c r="M95" s="224"/>
      <c r="N95" s="22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164</v>
      </c>
      <c r="AU95" s="20" t="s">
        <v>88</v>
      </c>
    </row>
    <row r="96" s="2" customFormat="1" ht="16.5" customHeight="1">
      <c r="A96" s="42"/>
      <c r="B96" s="43"/>
      <c r="C96" s="269" t="s">
        <v>162</v>
      </c>
      <c r="D96" s="269" t="s">
        <v>517</v>
      </c>
      <c r="E96" s="270" t="s">
        <v>1914</v>
      </c>
      <c r="F96" s="271" t="s">
        <v>1915</v>
      </c>
      <c r="G96" s="272" t="s">
        <v>242</v>
      </c>
      <c r="H96" s="273">
        <v>17</v>
      </c>
      <c r="I96" s="274"/>
      <c r="J96" s="275">
        <f>ROUND(I96*H96,2)</f>
        <v>0</v>
      </c>
      <c r="K96" s="271" t="s">
        <v>32</v>
      </c>
      <c r="L96" s="276"/>
      <c r="M96" s="277" t="s">
        <v>32</v>
      </c>
      <c r="N96" s="278" t="s">
        <v>49</v>
      </c>
      <c r="O96" s="88"/>
      <c r="P96" s="217">
        <f>O96*H96</f>
        <v>0</v>
      </c>
      <c r="Q96" s="217">
        <v>0.00083000000000000001</v>
      </c>
      <c r="R96" s="217">
        <f>Q96*H96</f>
        <v>0.014110000000000001</v>
      </c>
      <c r="S96" s="217">
        <v>0</v>
      </c>
      <c r="T96" s="21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19" t="s">
        <v>394</v>
      </c>
      <c r="AT96" s="219" t="s">
        <v>517</v>
      </c>
      <c r="AU96" s="219" t="s">
        <v>88</v>
      </c>
      <c r="AY96" s="20" t="s">
        <v>156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274</v>
      </c>
      <c r="BM96" s="219" t="s">
        <v>1916</v>
      </c>
    </row>
    <row r="97" s="2" customFormat="1">
      <c r="A97" s="42"/>
      <c r="B97" s="43"/>
      <c r="C97" s="44"/>
      <c r="D97" s="221" t="s">
        <v>164</v>
      </c>
      <c r="E97" s="44"/>
      <c r="F97" s="222" t="s">
        <v>1915</v>
      </c>
      <c r="G97" s="44"/>
      <c r="H97" s="44"/>
      <c r="I97" s="223"/>
      <c r="J97" s="44"/>
      <c r="K97" s="44"/>
      <c r="L97" s="48"/>
      <c r="M97" s="224"/>
      <c r="N97" s="22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164</v>
      </c>
      <c r="AU97" s="20" t="s">
        <v>88</v>
      </c>
    </row>
    <row r="98" s="2" customFormat="1" ht="16.5" customHeight="1">
      <c r="A98" s="42"/>
      <c r="B98" s="43"/>
      <c r="C98" s="208" t="s">
        <v>190</v>
      </c>
      <c r="D98" s="208" t="s">
        <v>158</v>
      </c>
      <c r="E98" s="209" t="s">
        <v>1642</v>
      </c>
      <c r="F98" s="210" t="s">
        <v>1643</v>
      </c>
      <c r="G98" s="211" t="s">
        <v>1258</v>
      </c>
      <c r="H98" s="279"/>
      <c r="I98" s="213"/>
      <c r="J98" s="214">
        <f>ROUND(I98*H98,2)</f>
        <v>0</v>
      </c>
      <c r="K98" s="210" t="s">
        <v>32</v>
      </c>
      <c r="L98" s="48"/>
      <c r="M98" s="215" t="s">
        <v>32</v>
      </c>
      <c r="N98" s="216" t="s">
        <v>49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274</v>
      </c>
      <c r="AT98" s="219" t="s">
        <v>158</v>
      </c>
      <c r="AU98" s="219" t="s">
        <v>88</v>
      </c>
      <c r="AY98" s="20" t="s">
        <v>156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86</v>
      </c>
      <c r="BK98" s="220">
        <f>ROUND(I98*H98,2)</f>
        <v>0</v>
      </c>
      <c r="BL98" s="20" t="s">
        <v>274</v>
      </c>
      <c r="BM98" s="219" t="s">
        <v>1917</v>
      </c>
    </row>
    <row r="99" s="2" customFormat="1">
      <c r="A99" s="42"/>
      <c r="B99" s="43"/>
      <c r="C99" s="44"/>
      <c r="D99" s="221" t="s">
        <v>164</v>
      </c>
      <c r="E99" s="44"/>
      <c r="F99" s="222" t="s">
        <v>1645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164</v>
      </c>
      <c r="AU99" s="20" t="s">
        <v>88</v>
      </c>
    </row>
    <row r="100" s="12" customFormat="1" ht="22.8" customHeight="1">
      <c r="A100" s="12"/>
      <c r="B100" s="192"/>
      <c r="C100" s="193"/>
      <c r="D100" s="194" t="s">
        <v>77</v>
      </c>
      <c r="E100" s="206" t="s">
        <v>1918</v>
      </c>
      <c r="F100" s="206" t="s">
        <v>1919</v>
      </c>
      <c r="G100" s="193"/>
      <c r="H100" s="193"/>
      <c r="I100" s="196"/>
      <c r="J100" s="207">
        <f>BK100</f>
        <v>0</v>
      </c>
      <c r="K100" s="193"/>
      <c r="L100" s="198"/>
      <c r="M100" s="199"/>
      <c r="N100" s="200"/>
      <c r="O100" s="200"/>
      <c r="P100" s="201">
        <f>SUM(P101:P137)</f>
        <v>0</v>
      </c>
      <c r="Q100" s="200"/>
      <c r="R100" s="201">
        <f>SUM(R101:R137)</f>
        <v>0.32128000000000001</v>
      </c>
      <c r="S100" s="200"/>
      <c r="T100" s="202">
        <f>SUM(T101:T137)</f>
        <v>0.48659999999999998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3" t="s">
        <v>88</v>
      </c>
      <c r="AT100" s="204" t="s">
        <v>77</v>
      </c>
      <c r="AU100" s="204" t="s">
        <v>86</v>
      </c>
      <c r="AY100" s="203" t="s">
        <v>156</v>
      </c>
      <c r="BK100" s="205">
        <f>SUM(BK101:BK137)</f>
        <v>0</v>
      </c>
    </row>
    <row r="101" s="2" customFormat="1" ht="16.5" customHeight="1">
      <c r="A101" s="42"/>
      <c r="B101" s="43"/>
      <c r="C101" s="208" t="s">
        <v>196</v>
      </c>
      <c r="D101" s="208" t="s">
        <v>158</v>
      </c>
      <c r="E101" s="209" t="s">
        <v>1920</v>
      </c>
      <c r="F101" s="210" t="s">
        <v>1921</v>
      </c>
      <c r="G101" s="211" t="s">
        <v>242</v>
      </c>
      <c r="H101" s="212">
        <v>12</v>
      </c>
      <c r="I101" s="213"/>
      <c r="J101" s="214">
        <f>ROUND(I101*H101,2)</f>
        <v>0</v>
      </c>
      <c r="K101" s="210" t="s">
        <v>32</v>
      </c>
      <c r="L101" s="48"/>
      <c r="M101" s="215" t="s">
        <v>32</v>
      </c>
      <c r="N101" s="216" t="s">
        <v>49</v>
      </c>
      <c r="O101" s="88"/>
      <c r="P101" s="217">
        <f>O101*H101</f>
        <v>0</v>
      </c>
      <c r="Q101" s="217">
        <v>2.0000000000000002E-05</v>
      </c>
      <c r="R101" s="217">
        <f>Q101*H101</f>
        <v>0.00024000000000000003</v>
      </c>
      <c r="S101" s="217">
        <v>0.001</v>
      </c>
      <c r="T101" s="218">
        <f>S101*H101</f>
        <v>0.012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19" t="s">
        <v>274</v>
      </c>
      <c r="AT101" s="219" t="s">
        <v>158</v>
      </c>
      <c r="AU101" s="219" t="s">
        <v>88</v>
      </c>
      <c r="AY101" s="20" t="s">
        <v>156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86</v>
      </c>
      <c r="BK101" s="220">
        <f>ROUND(I101*H101,2)</f>
        <v>0</v>
      </c>
      <c r="BL101" s="20" t="s">
        <v>274</v>
      </c>
      <c r="BM101" s="219" t="s">
        <v>1922</v>
      </c>
    </row>
    <row r="102" s="2" customFormat="1">
      <c r="A102" s="42"/>
      <c r="B102" s="43"/>
      <c r="C102" s="44"/>
      <c r="D102" s="221" t="s">
        <v>164</v>
      </c>
      <c r="E102" s="44"/>
      <c r="F102" s="222" t="s">
        <v>1923</v>
      </c>
      <c r="G102" s="44"/>
      <c r="H102" s="44"/>
      <c r="I102" s="223"/>
      <c r="J102" s="44"/>
      <c r="K102" s="44"/>
      <c r="L102" s="48"/>
      <c r="M102" s="224"/>
      <c r="N102" s="225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164</v>
      </c>
      <c r="AU102" s="20" t="s">
        <v>88</v>
      </c>
    </row>
    <row r="103" s="2" customFormat="1" ht="16.5" customHeight="1">
      <c r="A103" s="42"/>
      <c r="B103" s="43"/>
      <c r="C103" s="208" t="s">
        <v>202</v>
      </c>
      <c r="D103" s="208" t="s">
        <v>158</v>
      </c>
      <c r="E103" s="209" t="s">
        <v>1924</v>
      </c>
      <c r="F103" s="210" t="s">
        <v>1925</v>
      </c>
      <c r="G103" s="211" t="s">
        <v>242</v>
      </c>
      <c r="H103" s="212">
        <v>7</v>
      </c>
      <c r="I103" s="213"/>
      <c r="J103" s="214">
        <f>ROUND(I103*H103,2)</f>
        <v>0</v>
      </c>
      <c r="K103" s="210" t="s">
        <v>32</v>
      </c>
      <c r="L103" s="48"/>
      <c r="M103" s="215" t="s">
        <v>32</v>
      </c>
      <c r="N103" s="216" t="s">
        <v>49</v>
      </c>
      <c r="O103" s="88"/>
      <c r="P103" s="217">
        <f>O103*H103</f>
        <v>0</v>
      </c>
      <c r="Q103" s="217">
        <v>2.0000000000000002E-05</v>
      </c>
      <c r="R103" s="217">
        <f>Q103*H103</f>
        <v>0.00014000000000000002</v>
      </c>
      <c r="S103" s="217">
        <v>0.0032000000000000002</v>
      </c>
      <c r="T103" s="218">
        <f>S103*H103</f>
        <v>0.0224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19" t="s">
        <v>274</v>
      </c>
      <c r="AT103" s="219" t="s">
        <v>158</v>
      </c>
      <c r="AU103" s="219" t="s">
        <v>88</v>
      </c>
      <c r="AY103" s="20" t="s">
        <v>156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86</v>
      </c>
      <c r="BK103" s="220">
        <f>ROUND(I103*H103,2)</f>
        <v>0</v>
      </c>
      <c r="BL103" s="20" t="s">
        <v>274</v>
      </c>
      <c r="BM103" s="219" t="s">
        <v>1926</v>
      </c>
    </row>
    <row r="104" s="2" customFormat="1">
      <c r="A104" s="42"/>
      <c r="B104" s="43"/>
      <c r="C104" s="44"/>
      <c r="D104" s="221" t="s">
        <v>164</v>
      </c>
      <c r="E104" s="44"/>
      <c r="F104" s="222" t="s">
        <v>1927</v>
      </c>
      <c r="G104" s="44"/>
      <c r="H104" s="44"/>
      <c r="I104" s="223"/>
      <c r="J104" s="44"/>
      <c r="K104" s="44"/>
      <c r="L104" s="48"/>
      <c r="M104" s="224"/>
      <c r="N104" s="225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164</v>
      </c>
      <c r="AU104" s="20" t="s">
        <v>88</v>
      </c>
    </row>
    <row r="105" s="14" customFormat="1">
      <c r="A105" s="14"/>
      <c r="B105" s="236"/>
      <c r="C105" s="237"/>
      <c r="D105" s="221" t="s">
        <v>166</v>
      </c>
      <c r="E105" s="238" t="s">
        <v>32</v>
      </c>
      <c r="F105" s="239" t="s">
        <v>1928</v>
      </c>
      <c r="G105" s="237"/>
      <c r="H105" s="240">
        <v>7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166</v>
      </c>
      <c r="AU105" s="246" t="s">
        <v>88</v>
      </c>
      <c r="AV105" s="14" t="s">
        <v>88</v>
      </c>
      <c r="AW105" s="14" t="s">
        <v>39</v>
      </c>
      <c r="AX105" s="14" t="s">
        <v>86</v>
      </c>
      <c r="AY105" s="246" t="s">
        <v>156</v>
      </c>
    </row>
    <row r="106" s="2" customFormat="1" ht="16.5" customHeight="1">
      <c r="A106" s="42"/>
      <c r="B106" s="43"/>
      <c r="C106" s="208" t="s">
        <v>207</v>
      </c>
      <c r="D106" s="208" t="s">
        <v>158</v>
      </c>
      <c r="E106" s="209" t="s">
        <v>1929</v>
      </c>
      <c r="F106" s="210" t="s">
        <v>1930</v>
      </c>
      <c r="G106" s="211" t="s">
        <v>242</v>
      </c>
      <c r="H106" s="212">
        <v>85</v>
      </c>
      <c r="I106" s="213"/>
      <c r="J106" s="214">
        <f>ROUND(I106*H106,2)</f>
        <v>0</v>
      </c>
      <c r="K106" s="210" t="s">
        <v>32</v>
      </c>
      <c r="L106" s="48"/>
      <c r="M106" s="215" t="s">
        <v>32</v>
      </c>
      <c r="N106" s="216" t="s">
        <v>49</v>
      </c>
      <c r="O106" s="88"/>
      <c r="P106" s="217">
        <f>O106*H106</f>
        <v>0</v>
      </c>
      <c r="Q106" s="217">
        <v>5.0000000000000002E-05</v>
      </c>
      <c r="R106" s="217">
        <f>Q106*H106</f>
        <v>0.0042500000000000003</v>
      </c>
      <c r="S106" s="217">
        <v>0.0053200000000000001</v>
      </c>
      <c r="T106" s="218">
        <f>S106*H106</f>
        <v>0.45219999999999999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19" t="s">
        <v>274</v>
      </c>
      <c r="AT106" s="219" t="s">
        <v>158</v>
      </c>
      <c r="AU106" s="219" t="s">
        <v>88</v>
      </c>
      <c r="AY106" s="20" t="s">
        <v>156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86</v>
      </c>
      <c r="BK106" s="220">
        <f>ROUND(I106*H106,2)</f>
        <v>0</v>
      </c>
      <c r="BL106" s="20" t="s">
        <v>274</v>
      </c>
      <c r="BM106" s="219" t="s">
        <v>1931</v>
      </c>
    </row>
    <row r="107" s="2" customFormat="1">
      <c r="A107" s="42"/>
      <c r="B107" s="43"/>
      <c r="C107" s="44"/>
      <c r="D107" s="221" t="s">
        <v>164</v>
      </c>
      <c r="E107" s="44"/>
      <c r="F107" s="222" t="s">
        <v>1932</v>
      </c>
      <c r="G107" s="44"/>
      <c r="H107" s="44"/>
      <c r="I107" s="223"/>
      <c r="J107" s="44"/>
      <c r="K107" s="44"/>
      <c r="L107" s="48"/>
      <c r="M107" s="224"/>
      <c r="N107" s="225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164</v>
      </c>
      <c r="AU107" s="20" t="s">
        <v>88</v>
      </c>
    </row>
    <row r="108" s="14" customFormat="1">
      <c r="A108" s="14"/>
      <c r="B108" s="236"/>
      <c r="C108" s="237"/>
      <c r="D108" s="221" t="s">
        <v>166</v>
      </c>
      <c r="E108" s="238" t="s">
        <v>32</v>
      </c>
      <c r="F108" s="239" t="s">
        <v>1933</v>
      </c>
      <c r="G108" s="237"/>
      <c r="H108" s="240">
        <v>85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166</v>
      </c>
      <c r="AU108" s="246" t="s">
        <v>88</v>
      </c>
      <c r="AV108" s="14" t="s">
        <v>88</v>
      </c>
      <c r="AW108" s="14" t="s">
        <v>39</v>
      </c>
      <c r="AX108" s="14" t="s">
        <v>86</v>
      </c>
      <c r="AY108" s="246" t="s">
        <v>156</v>
      </c>
    </row>
    <row r="109" s="2" customFormat="1" ht="16.5" customHeight="1">
      <c r="A109" s="42"/>
      <c r="B109" s="43"/>
      <c r="C109" s="208" t="s">
        <v>213</v>
      </c>
      <c r="D109" s="208" t="s">
        <v>158</v>
      </c>
      <c r="E109" s="209" t="s">
        <v>1934</v>
      </c>
      <c r="F109" s="210" t="s">
        <v>1935</v>
      </c>
      <c r="G109" s="211" t="s">
        <v>306</v>
      </c>
      <c r="H109" s="212">
        <v>8</v>
      </c>
      <c r="I109" s="213"/>
      <c r="J109" s="214">
        <f>ROUND(I109*H109,2)</f>
        <v>0</v>
      </c>
      <c r="K109" s="210" t="s">
        <v>32</v>
      </c>
      <c r="L109" s="48"/>
      <c r="M109" s="215" t="s">
        <v>32</v>
      </c>
      <c r="N109" s="216" t="s">
        <v>49</v>
      </c>
      <c r="O109" s="88"/>
      <c r="P109" s="217">
        <f>O109*H109</f>
        <v>0</v>
      </c>
      <c r="Q109" s="217">
        <v>0.01359</v>
      </c>
      <c r="R109" s="217">
        <f>Q109*H109</f>
        <v>0.10872</v>
      </c>
      <c r="S109" s="217">
        <v>0</v>
      </c>
      <c r="T109" s="218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19" t="s">
        <v>274</v>
      </c>
      <c r="AT109" s="219" t="s">
        <v>158</v>
      </c>
      <c r="AU109" s="219" t="s">
        <v>88</v>
      </c>
      <c r="AY109" s="20" t="s">
        <v>156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274</v>
      </c>
      <c r="BM109" s="219" t="s">
        <v>1936</v>
      </c>
    </row>
    <row r="110" s="2" customFormat="1">
      <c r="A110" s="42"/>
      <c r="B110" s="43"/>
      <c r="C110" s="44"/>
      <c r="D110" s="221" t="s">
        <v>164</v>
      </c>
      <c r="E110" s="44"/>
      <c r="F110" s="222" t="s">
        <v>1935</v>
      </c>
      <c r="G110" s="44"/>
      <c r="H110" s="44"/>
      <c r="I110" s="223"/>
      <c r="J110" s="44"/>
      <c r="K110" s="44"/>
      <c r="L110" s="48"/>
      <c r="M110" s="224"/>
      <c r="N110" s="22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164</v>
      </c>
      <c r="AU110" s="20" t="s">
        <v>88</v>
      </c>
    </row>
    <row r="111" s="14" customFormat="1">
      <c r="A111" s="14"/>
      <c r="B111" s="236"/>
      <c r="C111" s="237"/>
      <c r="D111" s="221" t="s">
        <v>166</v>
      </c>
      <c r="E111" s="238" t="s">
        <v>32</v>
      </c>
      <c r="F111" s="239" t="s">
        <v>1937</v>
      </c>
      <c r="G111" s="237"/>
      <c r="H111" s="240">
        <v>8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166</v>
      </c>
      <c r="AU111" s="246" t="s">
        <v>88</v>
      </c>
      <c r="AV111" s="14" t="s">
        <v>88</v>
      </c>
      <c r="AW111" s="14" t="s">
        <v>39</v>
      </c>
      <c r="AX111" s="14" t="s">
        <v>86</v>
      </c>
      <c r="AY111" s="246" t="s">
        <v>156</v>
      </c>
    </row>
    <row r="112" s="2" customFormat="1" ht="16.5" customHeight="1">
      <c r="A112" s="42"/>
      <c r="B112" s="43"/>
      <c r="C112" s="269" t="s">
        <v>218</v>
      </c>
      <c r="D112" s="269" t="s">
        <v>517</v>
      </c>
      <c r="E112" s="270" t="s">
        <v>1938</v>
      </c>
      <c r="F112" s="271" t="s">
        <v>1939</v>
      </c>
      <c r="G112" s="272" t="s">
        <v>306</v>
      </c>
      <c r="H112" s="273">
        <v>2</v>
      </c>
      <c r="I112" s="274"/>
      <c r="J112" s="275">
        <f>ROUND(I112*H112,2)</f>
        <v>0</v>
      </c>
      <c r="K112" s="271" t="s">
        <v>32</v>
      </c>
      <c r="L112" s="276"/>
      <c r="M112" s="277" t="s">
        <v>32</v>
      </c>
      <c r="N112" s="278" t="s">
        <v>49</v>
      </c>
      <c r="O112" s="88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19" t="s">
        <v>394</v>
      </c>
      <c r="AT112" s="219" t="s">
        <v>517</v>
      </c>
      <c r="AU112" s="219" t="s">
        <v>88</v>
      </c>
      <c r="AY112" s="20" t="s">
        <v>156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86</v>
      </c>
      <c r="BK112" s="220">
        <f>ROUND(I112*H112,2)</f>
        <v>0</v>
      </c>
      <c r="BL112" s="20" t="s">
        <v>274</v>
      </c>
      <c r="BM112" s="219" t="s">
        <v>1940</v>
      </c>
    </row>
    <row r="113" s="2" customFormat="1">
      <c r="A113" s="42"/>
      <c r="B113" s="43"/>
      <c r="C113" s="44"/>
      <c r="D113" s="221" t="s">
        <v>164</v>
      </c>
      <c r="E113" s="44"/>
      <c r="F113" s="222" t="s">
        <v>1939</v>
      </c>
      <c r="G113" s="44"/>
      <c r="H113" s="44"/>
      <c r="I113" s="223"/>
      <c r="J113" s="44"/>
      <c r="K113" s="44"/>
      <c r="L113" s="48"/>
      <c r="M113" s="224"/>
      <c r="N113" s="22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164</v>
      </c>
      <c r="AU113" s="20" t="s">
        <v>88</v>
      </c>
    </row>
    <row r="114" s="2" customFormat="1" ht="16.5" customHeight="1">
      <c r="A114" s="42"/>
      <c r="B114" s="43"/>
      <c r="C114" s="269" t="s">
        <v>225</v>
      </c>
      <c r="D114" s="269" t="s">
        <v>517</v>
      </c>
      <c r="E114" s="270" t="s">
        <v>1941</v>
      </c>
      <c r="F114" s="271" t="s">
        <v>1942</v>
      </c>
      <c r="G114" s="272" t="s">
        <v>306</v>
      </c>
      <c r="H114" s="273">
        <v>6</v>
      </c>
      <c r="I114" s="274"/>
      <c r="J114" s="275">
        <f>ROUND(I114*H114,2)</f>
        <v>0</v>
      </c>
      <c r="K114" s="271" t="s">
        <v>32</v>
      </c>
      <c r="L114" s="276"/>
      <c r="M114" s="277" t="s">
        <v>32</v>
      </c>
      <c r="N114" s="278" t="s">
        <v>49</v>
      </c>
      <c r="O114" s="88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19" t="s">
        <v>394</v>
      </c>
      <c r="AT114" s="219" t="s">
        <v>517</v>
      </c>
      <c r="AU114" s="219" t="s">
        <v>88</v>
      </c>
      <c r="AY114" s="20" t="s">
        <v>156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86</v>
      </c>
      <c r="BK114" s="220">
        <f>ROUND(I114*H114,2)</f>
        <v>0</v>
      </c>
      <c r="BL114" s="20" t="s">
        <v>274</v>
      </c>
      <c r="BM114" s="219" t="s">
        <v>1943</v>
      </c>
    </row>
    <row r="115" s="2" customFormat="1">
      <c r="A115" s="42"/>
      <c r="B115" s="43"/>
      <c r="C115" s="44"/>
      <c r="D115" s="221" t="s">
        <v>164</v>
      </c>
      <c r="E115" s="44"/>
      <c r="F115" s="222" t="s">
        <v>1942</v>
      </c>
      <c r="G115" s="44"/>
      <c r="H115" s="44"/>
      <c r="I115" s="223"/>
      <c r="J115" s="44"/>
      <c r="K115" s="44"/>
      <c r="L115" s="48"/>
      <c r="M115" s="224"/>
      <c r="N115" s="225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164</v>
      </c>
      <c r="AU115" s="20" t="s">
        <v>88</v>
      </c>
    </row>
    <row r="116" s="2" customFormat="1" ht="16.5" customHeight="1">
      <c r="A116" s="42"/>
      <c r="B116" s="43"/>
      <c r="C116" s="269" t="s">
        <v>230</v>
      </c>
      <c r="D116" s="269" t="s">
        <v>517</v>
      </c>
      <c r="E116" s="270" t="s">
        <v>1944</v>
      </c>
      <c r="F116" s="271" t="s">
        <v>1945</v>
      </c>
      <c r="G116" s="272" t="s">
        <v>306</v>
      </c>
      <c r="H116" s="273">
        <v>4</v>
      </c>
      <c r="I116" s="274"/>
      <c r="J116" s="275">
        <f>ROUND(I116*H116,2)</f>
        <v>0</v>
      </c>
      <c r="K116" s="271" t="s">
        <v>32</v>
      </c>
      <c r="L116" s="276"/>
      <c r="M116" s="277" t="s">
        <v>32</v>
      </c>
      <c r="N116" s="278" t="s">
        <v>49</v>
      </c>
      <c r="O116" s="88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19" t="s">
        <v>394</v>
      </c>
      <c r="AT116" s="219" t="s">
        <v>517</v>
      </c>
      <c r="AU116" s="219" t="s">
        <v>88</v>
      </c>
      <c r="AY116" s="20" t="s">
        <v>156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86</v>
      </c>
      <c r="BK116" s="220">
        <f>ROUND(I116*H116,2)</f>
        <v>0</v>
      </c>
      <c r="BL116" s="20" t="s">
        <v>274</v>
      </c>
      <c r="BM116" s="219" t="s">
        <v>1946</v>
      </c>
    </row>
    <row r="117" s="2" customFormat="1">
      <c r="A117" s="42"/>
      <c r="B117" s="43"/>
      <c r="C117" s="44"/>
      <c r="D117" s="221" t="s">
        <v>164</v>
      </c>
      <c r="E117" s="44"/>
      <c r="F117" s="222" t="s">
        <v>1945</v>
      </c>
      <c r="G117" s="44"/>
      <c r="H117" s="44"/>
      <c r="I117" s="223"/>
      <c r="J117" s="44"/>
      <c r="K117" s="44"/>
      <c r="L117" s="48"/>
      <c r="M117" s="224"/>
      <c r="N117" s="225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164</v>
      </c>
      <c r="AU117" s="20" t="s">
        <v>88</v>
      </c>
    </row>
    <row r="118" s="2" customFormat="1" ht="16.5" customHeight="1">
      <c r="A118" s="42"/>
      <c r="B118" s="43"/>
      <c r="C118" s="269" t="s">
        <v>239</v>
      </c>
      <c r="D118" s="269" t="s">
        <v>517</v>
      </c>
      <c r="E118" s="270" t="s">
        <v>1947</v>
      </c>
      <c r="F118" s="271" t="s">
        <v>1948</v>
      </c>
      <c r="G118" s="272" t="s">
        <v>306</v>
      </c>
      <c r="H118" s="273">
        <v>12</v>
      </c>
      <c r="I118" s="274"/>
      <c r="J118" s="275">
        <f>ROUND(I118*H118,2)</f>
        <v>0</v>
      </c>
      <c r="K118" s="271" t="s">
        <v>32</v>
      </c>
      <c r="L118" s="276"/>
      <c r="M118" s="277" t="s">
        <v>32</v>
      </c>
      <c r="N118" s="278" t="s">
        <v>49</v>
      </c>
      <c r="O118" s="88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19" t="s">
        <v>394</v>
      </c>
      <c r="AT118" s="219" t="s">
        <v>517</v>
      </c>
      <c r="AU118" s="219" t="s">
        <v>88</v>
      </c>
      <c r="AY118" s="20" t="s">
        <v>156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86</v>
      </c>
      <c r="BK118" s="220">
        <f>ROUND(I118*H118,2)</f>
        <v>0</v>
      </c>
      <c r="BL118" s="20" t="s">
        <v>274</v>
      </c>
      <c r="BM118" s="219" t="s">
        <v>1949</v>
      </c>
    </row>
    <row r="119" s="2" customFormat="1">
      <c r="A119" s="42"/>
      <c r="B119" s="43"/>
      <c r="C119" s="44"/>
      <c r="D119" s="221" t="s">
        <v>164</v>
      </c>
      <c r="E119" s="44"/>
      <c r="F119" s="222" t="s">
        <v>1948</v>
      </c>
      <c r="G119" s="44"/>
      <c r="H119" s="44"/>
      <c r="I119" s="223"/>
      <c r="J119" s="44"/>
      <c r="K119" s="44"/>
      <c r="L119" s="48"/>
      <c r="M119" s="224"/>
      <c r="N119" s="225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164</v>
      </c>
      <c r="AU119" s="20" t="s">
        <v>88</v>
      </c>
    </row>
    <row r="120" s="2" customFormat="1" ht="16.5" customHeight="1">
      <c r="A120" s="42"/>
      <c r="B120" s="43"/>
      <c r="C120" s="269" t="s">
        <v>250</v>
      </c>
      <c r="D120" s="269" t="s">
        <v>517</v>
      </c>
      <c r="E120" s="270" t="s">
        <v>1950</v>
      </c>
      <c r="F120" s="271" t="s">
        <v>1951</v>
      </c>
      <c r="G120" s="272" t="s">
        <v>306</v>
      </c>
      <c r="H120" s="273">
        <v>4</v>
      </c>
      <c r="I120" s="274"/>
      <c r="J120" s="275">
        <f>ROUND(I120*H120,2)</f>
        <v>0</v>
      </c>
      <c r="K120" s="271" t="s">
        <v>32</v>
      </c>
      <c r="L120" s="276"/>
      <c r="M120" s="277" t="s">
        <v>32</v>
      </c>
      <c r="N120" s="278" t="s">
        <v>49</v>
      </c>
      <c r="O120" s="88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19" t="s">
        <v>394</v>
      </c>
      <c r="AT120" s="219" t="s">
        <v>517</v>
      </c>
      <c r="AU120" s="219" t="s">
        <v>88</v>
      </c>
      <c r="AY120" s="20" t="s">
        <v>156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86</v>
      </c>
      <c r="BK120" s="220">
        <f>ROUND(I120*H120,2)</f>
        <v>0</v>
      </c>
      <c r="BL120" s="20" t="s">
        <v>274</v>
      </c>
      <c r="BM120" s="219" t="s">
        <v>1952</v>
      </c>
    </row>
    <row r="121" s="2" customFormat="1">
      <c r="A121" s="42"/>
      <c r="B121" s="43"/>
      <c r="C121" s="44"/>
      <c r="D121" s="221" t="s">
        <v>164</v>
      </c>
      <c r="E121" s="44"/>
      <c r="F121" s="222" t="s">
        <v>1951</v>
      </c>
      <c r="G121" s="44"/>
      <c r="H121" s="44"/>
      <c r="I121" s="223"/>
      <c r="J121" s="44"/>
      <c r="K121" s="44"/>
      <c r="L121" s="48"/>
      <c r="M121" s="224"/>
      <c r="N121" s="225"/>
      <c r="O121" s="88"/>
      <c r="P121" s="88"/>
      <c r="Q121" s="88"/>
      <c r="R121" s="88"/>
      <c r="S121" s="88"/>
      <c r="T121" s="89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164</v>
      </c>
      <c r="AU121" s="20" t="s">
        <v>88</v>
      </c>
    </row>
    <row r="122" s="2" customFormat="1" ht="16.5" customHeight="1">
      <c r="A122" s="42"/>
      <c r="B122" s="43"/>
      <c r="C122" s="269" t="s">
        <v>8</v>
      </c>
      <c r="D122" s="269" t="s">
        <v>517</v>
      </c>
      <c r="E122" s="270" t="s">
        <v>1953</v>
      </c>
      <c r="F122" s="271" t="s">
        <v>1954</v>
      </c>
      <c r="G122" s="272" t="s">
        <v>306</v>
      </c>
      <c r="H122" s="273">
        <v>12</v>
      </c>
      <c r="I122" s="274"/>
      <c r="J122" s="275">
        <f>ROUND(I122*H122,2)</f>
        <v>0</v>
      </c>
      <c r="K122" s="271" t="s">
        <v>32</v>
      </c>
      <c r="L122" s="276"/>
      <c r="M122" s="277" t="s">
        <v>32</v>
      </c>
      <c r="N122" s="278" t="s">
        <v>49</v>
      </c>
      <c r="O122" s="88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R122" s="219" t="s">
        <v>394</v>
      </c>
      <c r="AT122" s="219" t="s">
        <v>517</v>
      </c>
      <c r="AU122" s="219" t="s">
        <v>88</v>
      </c>
      <c r="AY122" s="20" t="s">
        <v>156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20" t="s">
        <v>86</v>
      </c>
      <c r="BK122" s="220">
        <f>ROUND(I122*H122,2)</f>
        <v>0</v>
      </c>
      <c r="BL122" s="20" t="s">
        <v>274</v>
      </c>
      <c r="BM122" s="219" t="s">
        <v>1955</v>
      </c>
    </row>
    <row r="123" s="2" customFormat="1">
      <c r="A123" s="42"/>
      <c r="B123" s="43"/>
      <c r="C123" s="44"/>
      <c r="D123" s="221" t="s">
        <v>164</v>
      </c>
      <c r="E123" s="44"/>
      <c r="F123" s="222" t="s">
        <v>1954</v>
      </c>
      <c r="G123" s="44"/>
      <c r="H123" s="44"/>
      <c r="I123" s="223"/>
      <c r="J123" s="44"/>
      <c r="K123" s="44"/>
      <c r="L123" s="48"/>
      <c r="M123" s="224"/>
      <c r="N123" s="225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164</v>
      </c>
      <c r="AU123" s="20" t="s">
        <v>88</v>
      </c>
    </row>
    <row r="124" s="2" customFormat="1" ht="16.5" customHeight="1">
      <c r="A124" s="42"/>
      <c r="B124" s="43"/>
      <c r="C124" s="208" t="s">
        <v>274</v>
      </c>
      <c r="D124" s="208" t="s">
        <v>158</v>
      </c>
      <c r="E124" s="209" t="s">
        <v>1956</v>
      </c>
      <c r="F124" s="210" t="s">
        <v>1957</v>
      </c>
      <c r="G124" s="211" t="s">
        <v>242</v>
      </c>
      <c r="H124" s="212">
        <v>2</v>
      </c>
      <c r="I124" s="213"/>
      <c r="J124" s="214">
        <f>ROUND(I124*H124,2)</f>
        <v>0</v>
      </c>
      <c r="K124" s="210" t="s">
        <v>32</v>
      </c>
      <c r="L124" s="48"/>
      <c r="M124" s="215" t="s">
        <v>32</v>
      </c>
      <c r="N124" s="216" t="s">
        <v>49</v>
      </c>
      <c r="O124" s="88"/>
      <c r="P124" s="217">
        <f>O124*H124</f>
        <v>0</v>
      </c>
      <c r="Q124" s="217">
        <v>0.00058</v>
      </c>
      <c r="R124" s="217">
        <f>Q124*H124</f>
        <v>0.00116</v>
      </c>
      <c r="S124" s="217">
        <v>0</v>
      </c>
      <c r="T124" s="218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19" t="s">
        <v>274</v>
      </c>
      <c r="AT124" s="219" t="s">
        <v>158</v>
      </c>
      <c r="AU124" s="219" t="s">
        <v>88</v>
      </c>
      <c r="AY124" s="20" t="s">
        <v>156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86</v>
      </c>
      <c r="BK124" s="220">
        <f>ROUND(I124*H124,2)</f>
        <v>0</v>
      </c>
      <c r="BL124" s="20" t="s">
        <v>274</v>
      </c>
      <c r="BM124" s="219" t="s">
        <v>1958</v>
      </c>
    </row>
    <row r="125" s="2" customFormat="1">
      <c r="A125" s="42"/>
      <c r="B125" s="43"/>
      <c r="C125" s="44"/>
      <c r="D125" s="221" t="s">
        <v>164</v>
      </c>
      <c r="E125" s="44"/>
      <c r="F125" s="222" t="s">
        <v>1959</v>
      </c>
      <c r="G125" s="44"/>
      <c r="H125" s="44"/>
      <c r="I125" s="223"/>
      <c r="J125" s="44"/>
      <c r="K125" s="44"/>
      <c r="L125" s="48"/>
      <c r="M125" s="224"/>
      <c r="N125" s="225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164</v>
      </c>
      <c r="AU125" s="20" t="s">
        <v>88</v>
      </c>
    </row>
    <row r="126" s="2" customFormat="1" ht="16.5" customHeight="1">
      <c r="A126" s="42"/>
      <c r="B126" s="43"/>
      <c r="C126" s="208" t="s">
        <v>283</v>
      </c>
      <c r="D126" s="208" t="s">
        <v>158</v>
      </c>
      <c r="E126" s="209" t="s">
        <v>1960</v>
      </c>
      <c r="F126" s="210" t="s">
        <v>1961</v>
      </c>
      <c r="G126" s="211" t="s">
        <v>242</v>
      </c>
      <c r="H126" s="212">
        <v>47</v>
      </c>
      <c r="I126" s="213"/>
      <c r="J126" s="214">
        <f>ROUND(I126*H126,2)</f>
        <v>0</v>
      </c>
      <c r="K126" s="210" t="s">
        <v>32</v>
      </c>
      <c r="L126" s="48"/>
      <c r="M126" s="215" t="s">
        <v>32</v>
      </c>
      <c r="N126" s="216" t="s">
        <v>49</v>
      </c>
      <c r="O126" s="88"/>
      <c r="P126" s="217">
        <f>O126*H126</f>
        <v>0</v>
      </c>
      <c r="Q126" s="217">
        <v>0.00072999999999999996</v>
      </c>
      <c r="R126" s="217">
        <f>Q126*H126</f>
        <v>0.03431</v>
      </c>
      <c r="S126" s="217">
        <v>0</v>
      </c>
      <c r="T126" s="218">
        <f>S126*H126</f>
        <v>0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R126" s="219" t="s">
        <v>274</v>
      </c>
      <c r="AT126" s="219" t="s">
        <v>158</v>
      </c>
      <c r="AU126" s="219" t="s">
        <v>88</v>
      </c>
      <c r="AY126" s="20" t="s">
        <v>156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86</v>
      </c>
      <c r="BK126" s="220">
        <f>ROUND(I126*H126,2)</f>
        <v>0</v>
      </c>
      <c r="BL126" s="20" t="s">
        <v>274</v>
      </c>
      <c r="BM126" s="219" t="s">
        <v>1962</v>
      </c>
    </row>
    <row r="127" s="2" customFormat="1">
      <c r="A127" s="42"/>
      <c r="B127" s="43"/>
      <c r="C127" s="44"/>
      <c r="D127" s="221" t="s">
        <v>164</v>
      </c>
      <c r="E127" s="44"/>
      <c r="F127" s="222" t="s">
        <v>1963</v>
      </c>
      <c r="G127" s="44"/>
      <c r="H127" s="44"/>
      <c r="I127" s="223"/>
      <c r="J127" s="44"/>
      <c r="K127" s="44"/>
      <c r="L127" s="48"/>
      <c r="M127" s="224"/>
      <c r="N127" s="225"/>
      <c r="O127" s="88"/>
      <c r="P127" s="88"/>
      <c r="Q127" s="88"/>
      <c r="R127" s="88"/>
      <c r="S127" s="88"/>
      <c r="T127" s="89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T127" s="20" t="s">
        <v>164</v>
      </c>
      <c r="AU127" s="20" t="s">
        <v>88</v>
      </c>
    </row>
    <row r="128" s="2" customFormat="1" ht="16.5" customHeight="1">
      <c r="A128" s="42"/>
      <c r="B128" s="43"/>
      <c r="C128" s="208" t="s">
        <v>291</v>
      </c>
      <c r="D128" s="208" t="s">
        <v>158</v>
      </c>
      <c r="E128" s="209" t="s">
        <v>1964</v>
      </c>
      <c r="F128" s="210" t="s">
        <v>1965</v>
      </c>
      <c r="G128" s="211" t="s">
        <v>242</v>
      </c>
      <c r="H128" s="212">
        <v>70</v>
      </c>
      <c r="I128" s="213"/>
      <c r="J128" s="214">
        <f>ROUND(I128*H128,2)</f>
        <v>0</v>
      </c>
      <c r="K128" s="210" t="s">
        <v>32</v>
      </c>
      <c r="L128" s="48"/>
      <c r="M128" s="215" t="s">
        <v>32</v>
      </c>
      <c r="N128" s="216" t="s">
        <v>49</v>
      </c>
      <c r="O128" s="88"/>
      <c r="P128" s="217">
        <f>O128*H128</f>
        <v>0</v>
      </c>
      <c r="Q128" s="217">
        <v>0.0015900000000000001</v>
      </c>
      <c r="R128" s="217">
        <f>Q128*H128</f>
        <v>0.11130000000000001</v>
      </c>
      <c r="S128" s="217">
        <v>0</v>
      </c>
      <c r="T128" s="21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19" t="s">
        <v>274</v>
      </c>
      <c r="AT128" s="219" t="s">
        <v>158</v>
      </c>
      <c r="AU128" s="219" t="s">
        <v>88</v>
      </c>
      <c r="AY128" s="20" t="s">
        <v>156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274</v>
      </c>
      <c r="BM128" s="219" t="s">
        <v>1966</v>
      </c>
    </row>
    <row r="129" s="2" customFormat="1">
      <c r="A129" s="42"/>
      <c r="B129" s="43"/>
      <c r="C129" s="44"/>
      <c r="D129" s="221" t="s">
        <v>164</v>
      </c>
      <c r="E129" s="44"/>
      <c r="F129" s="222" t="s">
        <v>1967</v>
      </c>
      <c r="G129" s="44"/>
      <c r="H129" s="44"/>
      <c r="I129" s="223"/>
      <c r="J129" s="44"/>
      <c r="K129" s="44"/>
      <c r="L129" s="48"/>
      <c r="M129" s="224"/>
      <c r="N129" s="225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164</v>
      </c>
      <c r="AU129" s="20" t="s">
        <v>88</v>
      </c>
    </row>
    <row r="130" s="2" customFormat="1" ht="16.5" customHeight="1">
      <c r="A130" s="42"/>
      <c r="B130" s="43"/>
      <c r="C130" s="208" t="s">
        <v>303</v>
      </c>
      <c r="D130" s="208" t="s">
        <v>158</v>
      </c>
      <c r="E130" s="209" t="s">
        <v>1968</v>
      </c>
      <c r="F130" s="210" t="s">
        <v>1969</v>
      </c>
      <c r="G130" s="211" t="s">
        <v>242</v>
      </c>
      <c r="H130" s="212">
        <v>17</v>
      </c>
      <c r="I130" s="213"/>
      <c r="J130" s="214">
        <f>ROUND(I130*H130,2)</f>
        <v>0</v>
      </c>
      <c r="K130" s="210" t="s">
        <v>32</v>
      </c>
      <c r="L130" s="48"/>
      <c r="M130" s="215" t="s">
        <v>32</v>
      </c>
      <c r="N130" s="216" t="s">
        <v>49</v>
      </c>
      <c r="O130" s="88"/>
      <c r="P130" s="217">
        <f>O130*H130</f>
        <v>0</v>
      </c>
      <c r="Q130" s="217">
        <v>0.0033600000000000001</v>
      </c>
      <c r="R130" s="217">
        <f>Q130*H130</f>
        <v>0.057120000000000004</v>
      </c>
      <c r="S130" s="217">
        <v>0</v>
      </c>
      <c r="T130" s="218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19" t="s">
        <v>274</v>
      </c>
      <c r="AT130" s="219" t="s">
        <v>158</v>
      </c>
      <c r="AU130" s="219" t="s">
        <v>88</v>
      </c>
      <c r="AY130" s="20" t="s">
        <v>156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86</v>
      </c>
      <c r="BK130" s="220">
        <f>ROUND(I130*H130,2)</f>
        <v>0</v>
      </c>
      <c r="BL130" s="20" t="s">
        <v>274</v>
      </c>
      <c r="BM130" s="219" t="s">
        <v>1970</v>
      </c>
    </row>
    <row r="131" s="2" customFormat="1">
      <c r="A131" s="42"/>
      <c r="B131" s="43"/>
      <c r="C131" s="44"/>
      <c r="D131" s="221" t="s">
        <v>164</v>
      </c>
      <c r="E131" s="44"/>
      <c r="F131" s="222" t="s">
        <v>1971</v>
      </c>
      <c r="G131" s="44"/>
      <c r="H131" s="44"/>
      <c r="I131" s="223"/>
      <c r="J131" s="44"/>
      <c r="K131" s="44"/>
      <c r="L131" s="48"/>
      <c r="M131" s="224"/>
      <c r="N131" s="225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164</v>
      </c>
      <c r="AU131" s="20" t="s">
        <v>88</v>
      </c>
    </row>
    <row r="132" s="2" customFormat="1" ht="16.5" customHeight="1">
      <c r="A132" s="42"/>
      <c r="B132" s="43"/>
      <c r="C132" s="208" t="s">
        <v>309</v>
      </c>
      <c r="D132" s="208" t="s">
        <v>158</v>
      </c>
      <c r="E132" s="209" t="s">
        <v>1972</v>
      </c>
      <c r="F132" s="210" t="s">
        <v>1973</v>
      </c>
      <c r="G132" s="211" t="s">
        <v>306</v>
      </c>
      <c r="H132" s="212">
        <v>2</v>
      </c>
      <c r="I132" s="213"/>
      <c r="J132" s="214">
        <f>ROUND(I132*H132,2)</f>
        <v>0</v>
      </c>
      <c r="K132" s="210" t="s">
        <v>32</v>
      </c>
      <c r="L132" s="48"/>
      <c r="M132" s="215" t="s">
        <v>32</v>
      </c>
      <c r="N132" s="216" t="s">
        <v>49</v>
      </c>
      <c r="O132" s="88"/>
      <c r="P132" s="217">
        <f>O132*H132</f>
        <v>0</v>
      </c>
      <c r="Q132" s="217">
        <v>2.0000000000000002E-05</v>
      </c>
      <c r="R132" s="217">
        <f>Q132*H132</f>
        <v>4.0000000000000003E-05</v>
      </c>
      <c r="S132" s="217">
        <v>0</v>
      </c>
      <c r="T132" s="218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19" t="s">
        <v>274</v>
      </c>
      <c r="AT132" s="219" t="s">
        <v>158</v>
      </c>
      <c r="AU132" s="219" t="s">
        <v>88</v>
      </c>
      <c r="AY132" s="20" t="s">
        <v>156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86</v>
      </c>
      <c r="BK132" s="220">
        <f>ROUND(I132*H132,2)</f>
        <v>0</v>
      </c>
      <c r="BL132" s="20" t="s">
        <v>274</v>
      </c>
      <c r="BM132" s="219" t="s">
        <v>1974</v>
      </c>
    </row>
    <row r="133" s="2" customFormat="1">
      <c r="A133" s="42"/>
      <c r="B133" s="43"/>
      <c r="C133" s="44"/>
      <c r="D133" s="221" t="s">
        <v>164</v>
      </c>
      <c r="E133" s="44"/>
      <c r="F133" s="222" t="s">
        <v>1975</v>
      </c>
      <c r="G133" s="44"/>
      <c r="H133" s="44"/>
      <c r="I133" s="223"/>
      <c r="J133" s="44"/>
      <c r="K133" s="44"/>
      <c r="L133" s="48"/>
      <c r="M133" s="224"/>
      <c r="N133" s="225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0" t="s">
        <v>164</v>
      </c>
      <c r="AU133" s="20" t="s">
        <v>88</v>
      </c>
    </row>
    <row r="134" s="2" customFormat="1" ht="21.75" customHeight="1">
      <c r="A134" s="42"/>
      <c r="B134" s="43"/>
      <c r="C134" s="208" t="s">
        <v>7</v>
      </c>
      <c r="D134" s="208" t="s">
        <v>158</v>
      </c>
      <c r="E134" s="209" t="s">
        <v>1976</v>
      </c>
      <c r="F134" s="210" t="s">
        <v>1977</v>
      </c>
      <c r="G134" s="211" t="s">
        <v>242</v>
      </c>
      <c r="H134" s="212">
        <v>20</v>
      </c>
      <c r="I134" s="213"/>
      <c r="J134" s="214">
        <f>ROUND(I134*H134,2)</f>
        <v>0</v>
      </c>
      <c r="K134" s="210" t="s">
        <v>32</v>
      </c>
      <c r="L134" s="48"/>
      <c r="M134" s="215" t="s">
        <v>32</v>
      </c>
      <c r="N134" s="216" t="s">
        <v>49</v>
      </c>
      <c r="O134" s="88"/>
      <c r="P134" s="217">
        <f>O134*H134</f>
        <v>0</v>
      </c>
      <c r="Q134" s="217">
        <v>0.00020000000000000001</v>
      </c>
      <c r="R134" s="217">
        <f>Q134*H134</f>
        <v>0.0040000000000000001</v>
      </c>
      <c r="S134" s="217">
        <v>0</v>
      </c>
      <c r="T134" s="218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19" t="s">
        <v>274</v>
      </c>
      <c r="AT134" s="219" t="s">
        <v>158</v>
      </c>
      <c r="AU134" s="219" t="s">
        <v>88</v>
      </c>
      <c r="AY134" s="20" t="s">
        <v>156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86</v>
      </c>
      <c r="BK134" s="220">
        <f>ROUND(I134*H134,2)</f>
        <v>0</v>
      </c>
      <c r="BL134" s="20" t="s">
        <v>274</v>
      </c>
      <c r="BM134" s="219" t="s">
        <v>1978</v>
      </c>
    </row>
    <row r="135" s="2" customFormat="1">
      <c r="A135" s="42"/>
      <c r="B135" s="43"/>
      <c r="C135" s="44"/>
      <c r="D135" s="221" t="s">
        <v>164</v>
      </c>
      <c r="E135" s="44"/>
      <c r="F135" s="222" t="s">
        <v>1979</v>
      </c>
      <c r="G135" s="44"/>
      <c r="H135" s="44"/>
      <c r="I135" s="223"/>
      <c r="J135" s="44"/>
      <c r="K135" s="44"/>
      <c r="L135" s="48"/>
      <c r="M135" s="224"/>
      <c r="N135" s="225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164</v>
      </c>
      <c r="AU135" s="20" t="s">
        <v>88</v>
      </c>
    </row>
    <row r="136" s="2" customFormat="1" ht="16.5" customHeight="1">
      <c r="A136" s="42"/>
      <c r="B136" s="43"/>
      <c r="C136" s="208" t="s">
        <v>322</v>
      </c>
      <c r="D136" s="208" t="s">
        <v>158</v>
      </c>
      <c r="E136" s="209" t="s">
        <v>1980</v>
      </c>
      <c r="F136" s="210" t="s">
        <v>1981</v>
      </c>
      <c r="G136" s="211" t="s">
        <v>1258</v>
      </c>
      <c r="H136" s="279"/>
      <c r="I136" s="213"/>
      <c r="J136" s="214">
        <f>ROUND(I136*H136,2)</f>
        <v>0</v>
      </c>
      <c r="K136" s="210" t="s">
        <v>32</v>
      </c>
      <c r="L136" s="48"/>
      <c r="M136" s="215" t="s">
        <v>32</v>
      </c>
      <c r="N136" s="216" t="s">
        <v>49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19" t="s">
        <v>274</v>
      </c>
      <c r="AT136" s="219" t="s">
        <v>158</v>
      </c>
      <c r="AU136" s="219" t="s">
        <v>88</v>
      </c>
      <c r="AY136" s="20" t="s">
        <v>156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86</v>
      </c>
      <c r="BK136" s="220">
        <f>ROUND(I136*H136,2)</f>
        <v>0</v>
      </c>
      <c r="BL136" s="20" t="s">
        <v>274</v>
      </c>
      <c r="BM136" s="219" t="s">
        <v>1982</v>
      </c>
    </row>
    <row r="137" s="2" customFormat="1">
      <c r="A137" s="42"/>
      <c r="B137" s="43"/>
      <c r="C137" s="44"/>
      <c r="D137" s="221" t="s">
        <v>164</v>
      </c>
      <c r="E137" s="44"/>
      <c r="F137" s="222" t="s">
        <v>1983</v>
      </c>
      <c r="G137" s="44"/>
      <c r="H137" s="44"/>
      <c r="I137" s="223"/>
      <c r="J137" s="44"/>
      <c r="K137" s="44"/>
      <c r="L137" s="48"/>
      <c r="M137" s="224"/>
      <c r="N137" s="225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164</v>
      </c>
      <c r="AU137" s="20" t="s">
        <v>88</v>
      </c>
    </row>
    <row r="138" s="12" customFormat="1" ht="22.8" customHeight="1">
      <c r="A138" s="12"/>
      <c r="B138" s="192"/>
      <c r="C138" s="193"/>
      <c r="D138" s="194" t="s">
        <v>77</v>
      </c>
      <c r="E138" s="206" t="s">
        <v>1984</v>
      </c>
      <c r="F138" s="206" t="s">
        <v>1985</v>
      </c>
      <c r="G138" s="193"/>
      <c r="H138" s="193"/>
      <c r="I138" s="196"/>
      <c r="J138" s="207">
        <f>BK138</f>
        <v>0</v>
      </c>
      <c r="K138" s="193"/>
      <c r="L138" s="198"/>
      <c r="M138" s="199"/>
      <c r="N138" s="200"/>
      <c r="O138" s="200"/>
      <c r="P138" s="201">
        <f>SUM(P139:P150)</f>
        <v>0</v>
      </c>
      <c r="Q138" s="200"/>
      <c r="R138" s="201">
        <f>SUM(R139:R150)</f>
        <v>0.0088199999999999997</v>
      </c>
      <c r="S138" s="200"/>
      <c r="T138" s="202">
        <f>SUM(T139:T150)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3" t="s">
        <v>88</v>
      </c>
      <c r="AT138" s="204" t="s">
        <v>77</v>
      </c>
      <c r="AU138" s="204" t="s">
        <v>86</v>
      </c>
      <c r="AY138" s="203" t="s">
        <v>156</v>
      </c>
      <c r="BK138" s="205">
        <f>SUM(BK139:BK150)</f>
        <v>0</v>
      </c>
    </row>
    <row r="139" s="2" customFormat="1" ht="16.5" customHeight="1">
      <c r="A139" s="42"/>
      <c r="B139" s="43"/>
      <c r="C139" s="208" t="s">
        <v>329</v>
      </c>
      <c r="D139" s="208" t="s">
        <v>158</v>
      </c>
      <c r="E139" s="209" t="s">
        <v>1986</v>
      </c>
      <c r="F139" s="210" t="s">
        <v>1987</v>
      </c>
      <c r="G139" s="211" t="s">
        <v>306</v>
      </c>
      <c r="H139" s="212">
        <v>2</v>
      </c>
      <c r="I139" s="213"/>
      <c r="J139" s="214">
        <f>ROUND(I139*H139,2)</f>
        <v>0</v>
      </c>
      <c r="K139" s="210" t="s">
        <v>32</v>
      </c>
      <c r="L139" s="48"/>
      <c r="M139" s="215" t="s">
        <v>32</v>
      </c>
      <c r="N139" s="216" t="s">
        <v>49</v>
      </c>
      <c r="O139" s="88"/>
      <c r="P139" s="217">
        <f>O139*H139</f>
        <v>0</v>
      </c>
      <c r="Q139" s="217">
        <v>0.00023000000000000001</v>
      </c>
      <c r="R139" s="217">
        <f>Q139*H139</f>
        <v>0.00046000000000000001</v>
      </c>
      <c r="S139" s="217">
        <v>0</v>
      </c>
      <c r="T139" s="218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19" t="s">
        <v>274</v>
      </c>
      <c r="AT139" s="219" t="s">
        <v>158</v>
      </c>
      <c r="AU139" s="219" t="s">
        <v>88</v>
      </c>
      <c r="AY139" s="20" t="s">
        <v>156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86</v>
      </c>
      <c r="BK139" s="220">
        <f>ROUND(I139*H139,2)</f>
        <v>0</v>
      </c>
      <c r="BL139" s="20" t="s">
        <v>274</v>
      </c>
      <c r="BM139" s="219" t="s">
        <v>1988</v>
      </c>
    </row>
    <row r="140" s="2" customFormat="1">
      <c r="A140" s="42"/>
      <c r="B140" s="43"/>
      <c r="C140" s="44"/>
      <c r="D140" s="221" t="s">
        <v>164</v>
      </c>
      <c r="E140" s="44"/>
      <c r="F140" s="222" t="s">
        <v>1989</v>
      </c>
      <c r="G140" s="44"/>
      <c r="H140" s="44"/>
      <c r="I140" s="223"/>
      <c r="J140" s="44"/>
      <c r="K140" s="44"/>
      <c r="L140" s="48"/>
      <c r="M140" s="224"/>
      <c r="N140" s="225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164</v>
      </c>
      <c r="AU140" s="20" t="s">
        <v>88</v>
      </c>
    </row>
    <row r="141" s="2" customFormat="1" ht="16.5" customHeight="1">
      <c r="A141" s="42"/>
      <c r="B141" s="43"/>
      <c r="C141" s="208" t="s">
        <v>340</v>
      </c>
      <c r="D141" s="208" t="s">
        <v>158</v>
      </c>
      <c r="E141" s="209" t="s">
        <v>1990</v>
      </c>
      <c r="F141" s="210" t="s">
        <v>1991</v>
      </c>
      <c r="G141" s="211" t="s">
        <v>306</v>
      </c>
      <c r="H141" s="212">
        <v>1</v>
      </c>
      <c r="I141" s="213"/>
      <c r="J141" s="214">
        <f>ROUND(I141*H141,2)</f>
        <v>0</v>
      </c>
      <c r="K141" s="210" t="s">
        <v>32</v>
      </c>
      <c r="L141" s="48"/>
      <c r="M141" s="215" t="s">
        <v>32</v>
      </c>
      <c r="N141" s="216" t="s">
        <v>49</v>
      </c>
      <c r="O141" s="88"/>
      <c r="P141" s="217">
        <f>O141*H141</f>
        <v>0</v>
      </c>
      <c r="Q141" s="217">
        <v>0.00062</v>
      </c>
      <c r="R141" s="217">
        <f>Q141*H141</f>
        <v>0.00062</v>
      </c>
      <c r="S141" s="217">
        <v>0</v>
      </c>
      <c r="T141" s="218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19" t="s">
        <v>274</v>
      </c>
      <c r="AT141" s="219" t="s">
        <v>158</v>
      </c>
      <c r="AU141" s="219" t="s">
        <v>88</v>
      </c>
      <c r="AY141" s="20" t="s">
        <v>156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86</v>
      </c>
      <c r="BK141" s="220">
        <f>ROUND(I141*H141,2)</f>
        <v>0</v>
      </c>
      <c r="BL141" s="20" t="s">
        <v>274</v>
      </c>
      <c r="BM141" s="219" t="s">
        <v>1992</v>
      </c>
    </row>
    <row r="142" s="2" customFormat="1">
      <c r="A142" s="42"/>
      <c r="B142" s="43"/>
      <c r="C142" s="44"/>
      <c r="D142" s="221" t="s">
        <v>164</v>
      </c>
      <c r="E142" s="44"/>
      <c r="F142" s="222" t="s">
        <v>1993</v>
      </c>
      <c r="G142" s="44"/>
      <c r="H142" s="44"/>
      <c r="I142" s="223"/>
      <c r="J142" s="44"/>
      <c r="K142" s="44"/>
      <c r="L142" s="48"/>
      <c r="M142" s="224"/>
      <c r="N142" s="225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164</v>
      </c>
      <c r="AU142" s="20" t="s">
        <v>88</v>
      </c>
    </row>
    <row r="143" s="2" customFormat="1" ht="16.5" customHeight="1">
      <c r="A143" s="42"/>
      <c r="B143" s="43"/>
      <c r="C143" s="208" t="s">
        <v>348</v>
      </c>
      <c r="D143" s="208" t="s">
        <v>158</v>
      </c>
      <c r="E143" s="209" t="s">
        <v>1994</v>
      </c>
      <c r="F143" s="210" t="s">
        <v>1995</v>
      </c>
      <c r="G143" s="211" t="s">
        <v>306</v>
      </c>
      <c r="H143" s="212">
        <v>4</v>
      </c>
      <c r="I143" s="213"/>
      <c r="J143" s="214">
        <f>ROUND(I143*H143,2)</f>
        <v>0</v>
      </c>
      <c r="K143" s="210" t="s">
        <v>32</v>
      </c>
      <c r="L143" s="48"/>
      <c r="M143" s="215" t="s">
        <v>32</v>
      </c>
      <c r="N143" s="216" t="s">
        <v>49</v>
      </c>
      <c r="O143" s="88"/>
      <c r="P143" s="217">
        <f>O143*H143</f>
        <v>0</v>
      </c>
      <c r="Q143" s="217">
        <v>0.00022000000000000001</v>
      </c>
      <c r="R143" s="217">
        <f>Q143*H143</f>
        <v>0.00088000000000000003</v>
      </c>
      <c r="S143" s="217">
        <v>0</v>
      </c>
      <c r="T143" s="218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19" t="s">
        <v>274</v>
      </c>
      <c r="AT143" s="219" t="s">
        <v>158</v>
      </c>
      <c r="AU143" s="219" t="s">
        <v>88</v>
      </c>
      <c r="AY143" s="20" t="s">
        <v>156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86</v>
      </c>
      <c r="BK143" s="220">
        <f>ROUND(I143*H143,2)</f>
        <v>0</v>
      </c>
      <c r="BL143" s="20" t="s">
        <v>274</v>
      </c>
      <c r="BM143" s="219" t="s">
        <v>1996</v>
      </c>
    </row>
    <row r="144" s="2" customFormat="1">
      <c r="A144" s="42"/>
      <c r="B144" s="43"/>
      <c r="C144" s="44"/>
      <c r="D144" s="221" t="s">
        <v>164</v>
      </c>
      <c r="E144" s="44"/>
      <c r="F144" s="222" t="s">
        <v>1997</v>
      </c>
      <c r="G144" s="44"/>
      <c r="H144" s="44"/>
      <c r="I144" s="223"/>
      <c r="J144" s="44"/>
      <c r="K144" s="44"/>
      <c r="L144" s="48"/>
      <c r="M144" s="224"/>
      <c r="N144" s="225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0" t="s">
        <v>164</v>
      </c>
      <c r="AU144" s="20" t="s">
        <v>88</v>
      </c>
    </row>
    <row r="145" s="2" customFormat="1" ht="16.5" customHeight="1">
      <c r="A145" s="42"/>
      <c r="B145" s="43"/>
      <c r="C145" s="208" t="s">
        <v>356</v>
      </c>
      <c r="D145" s="208" t="s">
        <v>158</v>
      </c>
      <c r="E145" s="209" t="s">
        <v>1998</v>
      </c>
      <c r="F145" s="210" t="s">
        <v>1999</v>
      </c>
      <c r="G145" s="211" t="s">
        <v>306</v>
      </c>
      <c r="H145" s="212">
        <v>6</v>
      </c>
      <c r="I145" s="213"/>
      <c r="J145" s="214">
        <f>ROUND(I145*H145,2)</f>
        <v>0</v>
      </c>
      <c r="K145" s="210" t="s">
        <v>32</v>
      </c>
      <c r="L145" s="48"/>
      <c r="M145" s="215" t="s">
        <v>32</v>
      </c>
      <c r="N145" s="216" t="s">
        <v>49</v>
      </c>
      <c r="O145" s="88"/>
      <c r="P145" s="217">
        <f>O145*H145</f>
        <v>0</v>
      </c>
      <c r="Q145" s="217">
        <v>0.00035</v>
      </c>
      <c r="R145" s="217">
        <f>Q145*H145</f>
        <v>0.0020999999999999999</v>
      </c>
      <c r="S145" s="217">
        <v>0</v>
      </c>
      <c r="T145" s="218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19" t="s">
        <v>274</v>
      </c>
      <c r="AT145" s="219" t="s">
        <v>158</v>
      </c>
      <c r="AU145" s="219" t="s">
        <v>88</v>
      </c>
      <c r="AY145" s="20" t="s">
        <v>156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86</v>
      </c>
      <c r="BK145" s="220">
        <f>ROUND(I145*H145,2)</f>
        <v>0</v>
      </c>
      <c r="BL145" s="20" t="s">
        <v>274</v>
      </c>
      <c r="BM145" s="219" t="s">
        <v>2000</v>
      </c>
    </row>
    <row r="146" s="2" customFormat="1">
      <c r="A146" s="42"/>
      <c r="B146" s="43"/>
      <c r="C146" s="44"/>
      <c r="D146" s="221" t="s">
        <v>164</v>
      </c>
      <c r="E146" s="44"/>
      <c r="F146" s="222" t="s">
        <v>2001</v>
      </c>
      <c r="G146" s="44"/>
      <c r="H146" s="44"/>
      <c r="I146" s="223"/>
      <c r="J146" s="44"/>
      <c r="K146" s="44"/>
      <c r="L146" s="48"/>
      <c r="M146" s="224"/>
      <c r="N146" s="225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164</v>
      </c>
      <c r="AU146" s="20" t="s">
        <v>88</v>
      </c>
    </row>
    <row r="147" s="2" customFormat="1" ht="16.5" customHeight="1">
      <c r="A147" s="42"/>
      <c r="B147" s="43"/>
      <c r="C147" s="208" t="s">
        <v>361</v>
      </c>
      <c r="D147" s="208" t="s">
        <v>158</v>
      </c>
      <c r="E147" s="209" t="s">
        <v>2002</v>
      </c>
      <c r="F147" s="210" t="s">
        <v>2003</v>
      </c>
      <c r="G147" s="211" t="s">
        <v>306</v>
      </c>
      <c r="H147" s="212">
        <v>4</v>
      </c>
      <c r="I147" s="213"/>
      <c r="J147" s="214">
        <f>ROUND(I147*H147,2)</f>
        <v>0</v>
      </c>
      <c r="K147" s="210" t="s">
        <v>32</v>
      </c>
      <c r="L147" s="48"/>
      <c r="M147" s="215" t="s">
        <v>32</v>
      </c>
      <c r="N147" s="216" t="s">
        <v>49</v>
      </c>
      <c r="O147" s="88"/>
      <c r="P147" s="217">
        <f>O147*H147</f>
        <v>0</v>
      </c>
      <c r="Q147" s="217">
        <v>0.0011900000000000001</v>
      </c>
      <c r="R147" s="217">
        <f>Q147*H147</f>
        <v>0.0047600000000000003</v>
      </c>
      <c r="S147" s="217">
        <v>0</v>
      </c>
      <c r="T147" s="218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19" t="s">
        <v>274</v>
      </c>
      <c r="AT147" s="219" t="s">
        <v>158</v>
      </c>
      <c r="AU147" s="219" t="s">
        <v>88</v>
      </c>
      <c r="AY147" s="20" t="s">
        <v>156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86</v>
      </c>
      <c r="BK147" s="220">
        <f>ROUND(I147*H147,2)</f>
        <v>0</v>
      </c>
      <c r="BL147" s="20" t="s">
        <v>274</v>
      </c>
      <c r="BM147" s="219" t="s">
        <v>2004</v>
      </c>
    </row>
    <row r="148" s="2" customFormat="1">
      <c r="A148" s="42"/>
      <c r="B148" s="43"/>
      <c r="C148" s="44"/>
      <c r="D148" s="221" t="s">
        <v>164</v>
      </c>
      <c r="E148" s="44"/>
      <c r="F148" s="222" t="s">
        <v>2005</v>
      </c>
      <c r="G148" s="44"/>
      <c r="H148" s="44"/>
      <c r="I148" s="223"/>
      <c r="J148" s="44"/>
      <c r="K148" s="44"/>
      <c r="L148" s="48"/>
      <c r="M148" s="224"/>
      <c r="N148" s="225"/>
      <c r="O148" s="88"/>
      <c r="P148" s="88"/>
      <c r="Q148" s="88"/>
      <c r="R148" s="88"/>
      <c r="S148" s="88"/>
      <c r="T148" s="89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T148" s="20" t="s">
        <v>164</v>
      </c>
      <c r="AU148" s="20" t="s">
        <v>88</v>
      </c>
    </row>
    <row r="149" s="2" customFormat="1" ht="16.5" customHeight="1">
      <c r="A149" s="42"/>
      <c r="B149" s="43"/>
      <c r="C149" s="208" t="s">
        <v>366</v>
      </c>
      <c r="D149" s="208" t="s">
        <v>158</v>
      </c>
      <c r="E149" s="209" t="s">
        <v>2006</v>
      </c>
      <c r="F149" s="210" t="s">
        <v>2007</v>
      </c>
      <c r="G149" s="211" t="s">
        <v>1258</v>
      </c>
      <c r="H149" s="279"/>
      <c r="I149" s="213"/>
      <c r="J149" s="214">
        <f>ROUND(I149*H149,2)</f>
        <v>0</v>
      </c>
      <c r="K149" s="210" t="s">
        <v>32</v>
      </c>
      <c r="L149" s="48"/>
      <c r="M149" s="215" t="s">
        <v>32</v>
      </c>
      <c r="N149" s="216" t="s">
        <v>49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19" t="s">
        <v>274</v>
      </c>
      <c r="AT149" s="219" t="s">
        <v>158</v>
      </c>
      <c r="AU149" s="219" t="s">
        <v>88</v>
      </c>
      <c r="AY149" s="20" t="s">
        <v>156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86</v>
      </c>
      <c r="BK149" s="220">
        <f>ROUND(I149*H149,2)</f>
        <v>0</v>
      </c>
      <c r="BL149" s="20" t="s">
        <v>274</v>
      </c>
      <c r="BM149" s="219" t="s">
        <v>2008</v>
      </c>
    </row>
    <row r="150" s="2" customFormat="1">
      <c r="A150" s="42"/>
      <c r="B150" s="43"/>
      <c r="C150" s="44"/>
      <c r="D150" s="221" t="s">
        <v>164</v>
      </c>
      <c r="E150" s="44"/>
      <c r="F150" s="222" t="s">
        <v>2009</v>
      </c>
      <c r="G150" s="44"/>
      <c r="H150" s="44"/>
      <c r="I150" s="223"/>
      <c r="J150" s="44"/>
      <c r="K150" s="44"/>
      <c r="L150" s="48"/>
      <c r="M150" s="224"/>
      <c r="N150" s="225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164</v>
      </c>
      <c r="AU150" s="20" t="s">
        <v>88</v>
      </c>
    </row>
    <row r="151" s="12" customFormat="1" ht="22.8" customHeight="1">
      <c r="A151" s="12"/>
      <c r="B151" s="192"/>
      <c r="C151" s="193"/>
      <c r="D151" s="194" t="s">
        <v>77</v>
      </c>
      <c r="E151" s="206" t="s">
        <v>2010</v>
      </c>
      <c r="F151" s="206" t="s">
        <v>2011</v>
      </c>
      <c r="G151" s="193"/>
      <c r="H151" s="193"/>
      <c r="I151" s="196"/>
      <c r="J151" s="207">
        <f>BK151</f>
        <v>0</v>
      </c>
      <c r="K151" s="193"/>
      <c r="L151" s="198"/>
      <c r="M151" s="199"/>
      <c r="N151" s="200"/>
      <c r="O151" s="200"/>
      <c r="P151" s="201">
        <f>SUM(P152:P193)</f>
        <v>0</v>
      </c>
      <c r="Q151" s="200"/>
      <c r="R151" s="201">
        <f>SUM(R152:R193)</f>
        <v>0.36709000000000003</v>
      </c>
      <c r="S151" s="200"/>
      <c r="T151" s="202">
        <f>SUM(T152:T193)</f>
        <v>0.56644000000000005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3" t="s">
        <v>88</v>
      </c>
      <c r="AT151" s="204" t="s">
        <v>77</v>
      </c>
      <c r="AU151" s="204" t="s">
        <v>86</v>
      </c>
      <c r="AY151" s="203" t="s">
        <v>156</v>
      </c>
      <c r="BK151" s="205">
        <f>SUM(BK152:BK193)</f>
        <v>0</v>
      </c>
    </row>
    <row r="152" s="2" customFormat="1" ht="16.5" customHeight="1">
      <c r="A152" s="42"/>
      <c r="B152" s="43"/>
      <c r="C152" s="208" t="s">
        <v>371</v>
      </c>
      <c r="D152" s="208" t="s">
        <v>158</v>
      </c>
      <c r="E152" s="209" t="s">
        <v>2012</v>
      </c>
      <c r="F152" s="210" t="s">
        <v>2013</v>
      </c>
      <c r="G152" s="211" t="s">
        <v>161</v>
      </c>
      <c r="H152" s="212">
        <v>23.800000000000001</v>
      </c>
      <c r="I152" s="213"/>
      <c r="J152" s="214">
        <f>ROUND(I152*H152,2)</f>
        <v>0</v>
      </c>
      <c r="K152" s="210" t="s">
        <v>32</v>
      </c>
      <c r="L152" s="48"/>
      <c r="M152" s="215" t="s">
        <v>32</v>
      </c>
      <c r="N152" s="216" t="s">
        <v>49</v>
      </c>
      <c r="O152" s="88"/>
      <c r="P152" s="217">
        <f>O152*H152</f>
        <v>0</v>
      </c>
      <c r="Q152" s="217">
        <v>0</v>
      </c>
      <c r="R152" s="217">
        <f>Q152*H152</f>
        <v>0</v>
      </c>
      <c r="S152" s="217">
        <v>0.023800000000000002</v>
      </c>
      <c r="T152" s="218">
        <f>S152*H152</f>
        <v>0.56644000000000005</v>
      </c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R152" s="219" t="s">
        <v>274</v>
      </c>
      <c r="AT152" s="219" t="s">
        <v>158</v>
      </c>
      <c r="AU152" s="219" t="s">
        <v>88</v>
      </c>
      <c r="AY152" s="20" t="s">
        <v>156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0" t="s">
        <v>86</v>
      </c>
      <c r="BK152" s="220">
        <f>ROUND(I152*H152,2)</f>
        <v>0</v>
      </c>
      <c r="BL152" s="20" t="s">
        <v>274</v>
      </c>
      <c r="BM152" s="219" t="s">
        <v>2014</v>
      </c>
    </row>
    <row r="153" s="2" customFormat="1">
      <c r="A153" s="42"/>
      <c r="B153" s="43"/>
      <c r="C153" s="44"/>
      <c r="D153" s="221" t="s">
        <v>164</v>
      </c>
      <c r="E153" s="44"/>
      <c r="F153" s="222" t="s">
        <v>2015</v>
      </c>
      <c r="G153" s="44"/>
      <c r="H153" s="44"/>
      <c r="I153" s="223"/>
      <c r="J153" s="44"/>
      <c r="K153" s="44"/>
      <c r="L153" s="48"/>
      <c r="M153" s="224"/>
      <c r="N153" s="225"/>
      <c r="O153" s="88"/>
      <c r="P153" s="88"/>
      <c r="Q153" s="88"/>
      <c r="R153" s="88"/>
      <c r="S153" s="88"/>
      <c r="T153" s="89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T153" s="20" t="s">
        <v>164</v>
      </c>
      <c r="AU153" s="20" t="s">
        <v>88</v>
      </c>
    </row>
    <row r="154" s="2" customFormat="1" ht="21.75" customHeight="1">
      <c r="A154" s="42"/>
      <c r="B154" s="43"/>
      <c r="C154" s="208" t="s">
        <v>379</v>
      </c>
      <c r="D154" s="208" t="s">
        <v>158</v>
      </c>
      <c r="E154" s="209" t="s">
        <v>2016</v>
      </c>
      <c r="F154" s="210" t="s">
        <v>2017</v>
      </c>
      <c r="G154" s="211" t="s">
        <v>242</v>
      </c>
      <c r="H154" s="212">
        <v>1210</v>
      </c>
      <c r="I154" s="213"/>
      <c r="J154" s="214">
        <f>ROUND(I154*H154,2)</f>
        <v>0</v>
      </c>
      <c r="K154" s="210" t="s">
        <v>32</v>
      </c>
      <c r="L154" s="48"/>
      <c r="M154" s="215" t="s">
        <v>32</v>
      </c>
      <c r="N154" s="216" t="s">
        <v>49</v>
      </c>
      <c r="O154" s="88"/>
      <c r="P154" s="217">
        <f>O154*H154</f>
        <v>0</v>
      </c>
      <c r="Q154" s="217">
        <v>0.00011</v>
      </c>
      <c r="R154" s="217">
        <f>Q154*H154</f>
        <v>0.1331</v>
      </c>
      <c r="S154" s="217">
        <v>0</v>
      </c>
      <c r="T154" s="218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19" t="s">
        <v>274</v>
      </c>
      <c r="AT154" s="219" t="s">
        <v>158</v>
      </c>
      <c r="AU154" s="219" t="s">
        <v>88</v>
      </c>
      <c r="AY154" s="20" t="s">
        <v>156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86</v>
      </c>
      <c r="BK154" s="220">
        <f>ROUND(I154*H154,2)</f>
        <v>0</v>
      </c>
      <c r="BL154" s="20" t="s">
        <v>274</v>
      </c>
      <c r="BM154" s="219" t="s">
        <v>2018</v>
      </c>
    </row>
    <row r="155" s="2" customFormat="1">
      <c r="A155" s="42"/>
      <c r="B155" s="43"/>
      <c r="C155" s="44"/>
      <c r="D155" s="221" t="s">
        <v>164</v>
      </c>
      <c r="E155" s="44"/>
      <c r="F155" s="222" t="s">
        <v>2019</v>
      </c>
      <c r="G155" s="44"/>
      <c r="H155" s="44"/>
      <c r="I155" s="223"/>
      <c r="J155" s="44"/>
      <c r="K155" s="44"/>
      <c r="L155" s="48"/>
      <c r="M155" s="224"/>
      <c r="N155" s="225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164</v>
      </c>
      <c r="AU155" s="20" t="s">
        <v>88</v>
      </c>
    </row>
    <row r="156" s="2" customFormat="1" ht="16.5" customHeight="1">
      <c r="A156" s="42"/>
      <c r="B156" s="43"/>
      <c r="C156" s="269" t="s">
        <v>388</v>
      </c>
      <c r="D156" s="269" t="s">
        <v>517</v>
      </c>
      <c r="E156" s="270" t="s">
        <v>2020</v>
      </c>
      <c r="F156" s="271" t="s">
        <v>2021</v>
      </c>
      <c r="G156" s="272" t="s">
        <v>242</v>
      </c>
      <c r="H156" s="273">
        <v>220</v>
      </c>
      <c r="I156" s="274"/>
      <c r="J156" s="275">
        <f>ROUND(I156*H156,2)</f>
        <v>0</v>
      </c>
      <c r="K156" s="271" t="s">
        <v>32</v>
      </c>
      <c r="L156" s="276"/>
      <c r="M156" s="277" t="s">
        <v>32</v>
      </c>
      <c r="N156" s="278" t="s">
        <v>49</v>
      </c>
      <c r="O156" s="88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R156" s="219" t="s">
        <v>394</v>
      </c>
      <c r="AT156" s="219" t="s">
        <v>517</v>
      </c>
      <c r="AU156" s="219" t="s">
        <v>88</v>
      </c>
      <c r="AY156" s="20" t="s">
        <v>156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86</v>
      </c>
      <c r="BK156" s="220">
        <f>ROUND(I156*H156,2)</f>
        <v>0</v>
      </c>
      <c r="BL156" s="20" t="s">
        <v>274</v>
      </c>
      <c r="BM156" s="219" t="s">
        <v>2022</v>
      </c>
    </row>
    <row r="157" s="2" customFormat="1">
      <c r="A157" s="42"/>
      <c r="B157" s="43"/>
      <c r="C157" s="44"/>
      <c r="D157" s="221" t="s">
        <v>164</v>
      </c>
      <c r="E157" s="44"/>
      <c r="F157" s="222" t="s">
        <v>2021</v>
      </c>
      <c r="G157" s="44"/>
      <c r="H157" s="44"/>
      <c r="I157" s="223"/>
      <c r="J157" s="44"/>
      <c r="K157" s="44"/>
      <c r="L157" s="48"/>
      <c r="M157" s="224"/>
      <c r="N157" s="225"/>
      <c r="O157" s="88"/>
      <c r="P157" s="88"/>
      <c r="Q157" s="88"/>
      <c r="R157" s="88"/>
      <c r="S157" s="88"/>
      <c r="T157" s="89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T157" s="20" t="s">
        <v>164</v>
      </c>
      <c r="AU157" s="20" t="s">
        <v>88</v>
      </c>
    </row>
    <row r="158" s="2" customFormat="1" ht="16.5" customHeight="1">
      <c r="A158" s="42"/>
      <c r="B158" s="43"/>
      <c r="C158" s="269" t="s">
        <v>394</v>
      </c>
      <c r="D158" s="269" t="s">
        <v>517</v>
      </c>
      <c r="E158" s="270" t="s">
        <v>2023</v>
      </c>
      <c r="F158" s="271" t="s">
        <v>2024</v>
      </c>
      <c r="G158" s="272" t="s">
        <v>306</v>
      </c>
      <c r="H158" s="273">
        <v>2300</v>
      </c>
      <c r="I158" s="274"/>
      <c r="J158" s="275">
        <f>ROUND(I158*H158,2)</f>
        <v>0</v>
      </c>
      <c r="K158" s="271" t="s">
        <v>32</v>
      </c>
      <c r="L158" s="276"/>
      <c r="M158" s="277" t="s">
        <v>32</v>
      </c>
      <c r="N158" s="278" t="s">
        <v>49</v>
      </c>
      <c r="O158" s="88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19" t="s">
        <v>394</v>
      </c>
      <c r="AT158" s="219" t="s">
        <v>517</v>
      </c>
      <c r="AU158" s="219" t="s">
        <v>88</v>
      </c>
      <c r="AY158" s="20" t="s">
        <v>156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86</v>
      </c>
      <c r="BK158" s="220">
        <f>ROUND(I158*H158,2)</f>
        <v>0</v>
      </c>
      <c r="BL158" s="20" t="s">
        <v>274</v>
      </c>
      <c r="BM158" s="219" t="s">
        <v>2025</v>
      </c>
    </row>
    <row r="159" s="2" customFormat="1">
      <c r="A159" s="42"/>
      <c r="B159" s="43"/>
      <c r="C159" s="44"/>
      <c r="D159" s="221" t="s">
        <v>164</v>
      </c>
      <c r="E159" s="44"/>
      <c r="F159" s="222" t="s">
        <v>2024</v>
      </c>
      <c r="G159" s="44"/>
      <c r="H159" s="44"/>
      <c r="I159" s="223"/>
      <c r="J159" s="44"/>
      <c r="K159" s="44"/>
      <c r="L159" s="48"/>
      <c r="M159" s="224"/>
      <c r="N159" s="225"/>
      <c r="O159" s="88"/>
      <c r="P159" s="88"/>
      <c r="Q159" s="88"/>
      <c r="R159" s="88"/>
      <c r="S159" s="88"/>
      <c r="T159" s="89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T159" s="20" t="s">
        <v>164</v>
      </c>
      <c r="AU159" s="20" t="s">
        <v>88</v>
      </c>
    </row>
    <row r="160" s="2" customFormat="1" ht="24.15" customHeight="1">
      <c r="A160" s="42"/>
      <c r="B160" s="43"/>
      <c r="C160" s="208" t="s">
        <v>404</v>
      </c>
      <c r="D160" s="208" t="s">
        <v>158</v>
      </c>
      <c r="E160" s="209" t="s">
        <v>2026</v>
      </c>
      <c r="F160" s="210" t="s">
        <v>2027</v>
      </c>
      <c r="G160" s="211" t="s">
        <v>161</v>
      </c>
      <c r="H160" s="212">
        <v>115</v>
      </c>
      <c r="I160" s="213"/>
      <c r="J160" s="214">
        <f>ROUND(I160*H160,2)</f>
        <v>0</v>
      </c>
      <c r="K160" s="210" t="s">
        <v>32</v>
      </c>
      <c r="L160" s="48"/>
      <c r="M160" s="215" t="s">
        <v>32</v>
      </c>
      <c r="N160" s="216" t="s">
        <v>49</v>
      </c>
      <c r="O160" s="88"/>
      <c r="P160" s="217">
        <f>O160*H160</f>
        <v>0</v>
      </c>
      <c r="Q160" s="217">
        <v>0.00174</v>
      </c>
      <c r="R160" s="217">
        <f>Q160*H160</f>
        <v>0.2001</v>
      </c>
      <c r="S160" s="217">
        <v>0</v>
      </c>
      <c r="T160" s="218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19" t="s">
        <v>274</v>
      </c>
      <c r="AT160" s="219" t="s">
        <v>158</v>
      </c>
      <c r="AU160" s="219" t="s">
        <v>88</v>
      </c>
      <c r="AY160" s="20" t="s">
        <v>156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86</v>
      </c>
      <c r="BK160" s="220">
        <f>ROUND(I160*H160,2)</f>
        <v>0</v>
      </c>
      <c r="BL160" s="20" t="s">
        <v>274</v>
      </c>
      <c r="BM160" s="219" t="s">
        <v>2028</v>
      </c>
    </row>
    <row r="161" s="2" customFormat="1">
      <c r="A161" s="42"/>
      <c r="B161" s="43"/>
      <c r="C161" s="44"/>
      <c r="D161" s="221" t="s">
        <v>164</v>
      </c>
      <c r="E161" s="44"/>
      <c r="F161" s="222" t="s">
        <v>2029</v>
      </c>
      <c r="G161" s="44"/>
      <c r="H161" s="44"/>
      <c r="I161" s="223"/>
      <c r="J161" s="44"/>
      <c r="K161" s="44"/>
      <c r="L161" s="48"/>
      <c r="M161" s="224"/>
      <c r="N161" s="225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164</v>
      </c>
      <c r="AU161" s="20" t="s">
        <v>88</v>
      </c>
    </row>
    <row r="162" s="2" customFormat="1" ht="16.5" customHeight="1">
      <c r="A162" s="42"/>
      <c r="B162" s="43"/>
      <c r="C162" s="208" t="s">
        <v>410</v>
      </c>
      <c r="D162" s="208" t="s">
        <v>158</v>
      </c>
      <c r="E162" s="209" t="s">
        <v>2030</v>
      </c>
      <c r="F162" s="210" t="s">
        <v>2031</v>
      </c>
      <c r="G162" s="211" t="s">
        <v>306</v>
      </c>
      <c r="H162" s="212">
        <v>2</v>
      </c>
      <c r="I162" s="213"/>
      <c r="J162" s="214">
        <f>ROUND(I162*H162,2)</f>
        <v>0</v>
      </c>
      <c r="K162" s="210" t="s">
        <v>32</v>
      </c>
      <c r="L162" s="48"/>
      <c r="M162" s="215" t="s">
        <v>32</v>
      </c>
      <c r="N162" s="216" t="s">
        <v>49</v>
      </c>
      <c r="O162" s="88"/>
      <c r="P162" s="217">
        <f>O162*H162</f>
        <v>0</v>
      </c>
      <c r="Q162" s="217">
        <v>0.015800000000000002</v>
      </c>
      <c r="R162" s="217">
        <f>Q162*H162</f>
        <v>0.031600000000000003</v>
      </c>
      <c r="S162" s="217">
        <v>0</v>
      </c>
      <c r="T162" s="218">
        <f>S162*H162</f>
        <v>0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R162" s="219" t="s">
        <v>274</v>
      </c>
      <c r="AT162" s="219" t="s">
        <v>158</v>
      </c>
      <c r="AU162" s="219" t="s">
        <v>88</v>
      </c>
      <c r="AY162" s="20" t="s">
        <v>156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86</v>
      </c>
      <c r="BK162" s="220">
        <f>ROUND(I162*H162,2)</f>
        <v>0</v>
      </c>
      <c r="BL162" s="20" t="s">
        <v>274</v>
      </c>
      <c r="BM162" s="219" t="s">
        <v>2032</v>
      </c>
    </row>
    <row r="163" s="2" customFormat="1">
      <c r="A163" s="42"/>
      <c r="B163" s="43"/>
      <c r="C163" s="44"/>
      <c r="D163" s="221" t="s">
        <v>164</v>
      </c>
      <c r="E163" s="44"/>
      <c r="F163" s="222" t="s">
        <v>2033</v>
      </c>
      <c r="G163" s="44"/>
      <c r="H163" s="44"/>
      <c r="I163" s="223"/>
      <c r="J163" s="44"/>
      <c r="K163" s="44"/>
      <c r="L163" s="48"/>
      <c r="M163" s="224"/>
      <c r="N163" s="225"/>
      <c r="O163" s="88"/>
      <c r="P163" s="88"/>
      <c r="Q163" s="88"/>
      <c r="R163" s="88"/>
      <c r="S163" s="88"/>
      <c r="T163" s="89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T163" s="20" t="s">
        <v>164</v>
      </c>
      <c r="AU163" s="20" t="s">
        <v>88</v>
      </c>
    </row>
    <row r="164" s="2" customFormat="1" ht="16.5" customHeight="1">
      <c r="A164" s="42"/>
      <c r="B164" s="43"/>
      <c r="C164" s="269" t="s">
        <v>415</v>
      </c>
      <c r="D164" s="269" t="s">
        <v>517</v>
      </c>
      <c r="E164" s="270" t="s">
        <v>2034</v>
      </c>
      <c r="F164" s="271" t="s">
        <v>2035</v>
      </c>
      <c r="G164" s="272" t="s">
        <v>306</v>
      </c>
      <c r="H164" s="273">
        <v>2</v>
      </c>
      <c r="I164" s="274"/>
      <c r="J164" s="275">
        <f>ROUND(I164*H164,2)</f>
        <v>0</v>
      </c>
      <c r="K164" s="271" t="s">
        <v>32</v>
      </c>
      <c r="L164" s="276"/>
      <c r="M164" s="277" t="s">
        <v>32</v>
      </c>
      <c r="N164" s="278" t="s">
        <v>49</v>
      </c>
      <c r="O164" s="88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19" t="s">
        <v>394</v>
      </c>
      <c r="AT164" s="219" t="s">
        <v>517</v>
      </c>
      <c r="AU164" s="219" t="s">
        <v>88</v>
      </c>
      <c r="AY164" s="20" t="s">
        <v>156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86</v>
      </c>
      <c r="BK164" s="220">
        <f>ROUND(I164*H164,2)</f>
        <v>0</v>
      </c>
      <c r="BL164" s="20" t="s">
        <v>274</v>
      </c>
      <c r="BM164" s="219" t="s">
        <v>2036</v>
      </c>
    </row>
    <row r="165" s="2" customFormat="1">
      <c r="A165" s="42"/>
      <c r="B165" s="43"/>
      <c r="C165" s="44"/>
      <c r="D165" s="221" t="s">
        <v>164</v>
      </c>
      <c r="E165" s="44"/>
      <c r="F165" s="222" t="s">
        <v>2035</v>
      </c>
      <c r="G165" s="44"/>
      <c r="H165" s="44"/>
      <c r="I165" s="223"/>
      <c r="J165" s="44"/>
      <c r="K165" s="44"/>
      <c r="L165" s="48"/>
      <c r="M165" s="224"/>
      <c r="N165" s="225"/>
      <c r="O165" s="88"/>
      <c r="P165" s="88"/>
      <c r="Q165" s="88"/>
      <c r="R165" s="88"/>
      <c r="S165" s="88"/>
      <c r="T165" s="89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T165" s="20" t="s">
        <v>164</v>
      </c>
      <c r="AU165" s="20" t="s">
        <v>88</v>
      </c>
    </row>
    <row r="166" s="2" customFormat="1" ht="21.75" customHeight="1">
      <c r="A166" s="42"/>
      <c r="B166" s="43"/>
      <c r="C166" s="208" t="s">
        <v>424</v>
      </c>
      <c r="D166" s="208" t="s">
        <v>158</v>
      </c>
      <c r="E166" s="209" t="s">
        <v>2037</v>
      </c>
      <c r="F166" s="210" t="s">
        <v>2038</v>
      </c>
      <c r="G166" s="211" t="s">
        <v>306</v>
      </c>
      <c r="H166" s="212">
        <v>22</v>
      </c>
      <c r="I166" s="213"/>
      <c r="J166" s="214">
        <f>ROUND(I166*H166,2)</f>
        <v>0</v>
      </c>
      <c r="K166" s="210" t="s">
        <v>32</v>
      </c>
      <c r="L166" s="48"/>
      <c r="M166" s="215" t="s">
        <v>32</v>
      </c>
      <c r="N166" s="216" t="s">
        <v>49</v>
      </c>
      <c r="O166" s="88"/>
      <c r="P166" s="217">
        <f>O166*H166</f>
        <v>0</v>
      </c>
      <c r="Q166" s="217">
        <v>6.9999999999999994E-05</v>
      </c>
      <c r="R166" s="217">
        <f>Q166*H166</f>
        <v>0.0015399999999999999</v>
      </c>
      <c r="S166" s="217">
        <v>0</v>
      </c>
      <c r="T166" s="218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19" t="s">
        <v>274</v>
      </c>
      <c r="AT166" s="219" t="s">
        <v>158</v>
      </c>
      <c r="AU166" s="219" t="s">
        <v>88</v>
      </c>
      <c r="AY166" s="20" t="s">
        <v>156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86</v>
      </c>
      <c r="BK166" s="220">
        <f>ROUND(I166*H166,2)</f>
        <v>0</v>
      </c>
      <c r="BL166" s="20" t="s">
        <v>274</v>
      </c>
      <c r="BM166" s="219" t="s">
        <v>2039</v>
      </c>
    </row>
    <row r="167" s="2" customFormat="1">
      <c r="A167" s="42"/>
      <c r="B167" s="43"/>
      <c r="C167" s="44"/>
      <c r="D167" s="221" t="s">
        <v>164</v>
      </c>
      <c r="E167" s="44"/>
      <c r="F167" s="222" t="s">
        <v>2040</v>
      </c>
      <c r="G167" s="44"/>
      <c r="H167" s="44"/>
      <c r="I167" s="223"/>
      <c r="J167" s="44"/>
      <c r="K167" s="44"/>
      <c r="L167" s="48"/>
      <c r="M167" s="224"/>
      <c r="N167" s="225"/>
      <c r="O167" s="88"/>
      <c r="P167" s="88"/>
      <c r="Q167" s="88"/>
      <c r="R167" s="88"/>
      <c r="S167" s="88"/>
      <c r="T167" s="89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T167" s="20" t="s">
        <v>164</v>
      </c>
      <c r="AU167" s="20" t="s">
        <v>88</v>
      </c>
    </row>
    <row r="168" s="2" customFormat="1" ht="16.5" customHeight="1">
      <c r="A168" s="42"/>
      <c r="B168" s="43"/>
      <c r="C168" s="208" t="s">
        <v>431</v>
      </c>
      <c r="D168" s="208" t="s">
        <v>158</v>
      </c>
      <c r="E168" s="209" t="s">
        <v>2041</v>
      </c>
      <c r="F168" s="210" t="s">
        <v>2042</v>
      </c>
      <c r="G168" s="211" t="s">
        <v>306</v>
      </c>
      <c r="H168" s="212">
        <v>5</v>
      </c>
      <c r="I168" s="213"/>
      <c r="J168" s="214">
        <f>ROUND(I168*H168,2)</f>
        <v>0</v>
      </c>
      <c r="K168" s="210" t="s">
        <v>32</v>
      </c>
      <c r="L168" s="48"/>
      <c r="M168" s="215" t="s">
        <v>32</v>
      </c>
      <c r="N168" s="216" t="s">
        <v>49</v>
      </c>
      <c r="O168" s="88"/>
      <c r="P168" s="217">
        <f>O168*H168</f>
        <v>0</v>
      </c>
      <c r="Q168" s="217">
        <v>0.00014999999999999999</v>
      </c>
      <c r="R168" s="217">
        <f>Q168*H168</f>
        <v>0.00074999999999999991</v>
      </c>
      <c r="S168" s="217">
        <v>0</v>
      </c>
      <c r="T168" s="218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19" t="s">
        <v>274</v>
      </c>
      <c r="AT168" s="219" t="s">
        <v>158</v>
      </c>
      <c r="AU168" s="219" t="s">
        <v>88</v>
      </c>
      <c r="AY168" s="20" t="s">
        <v>156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86</v>
      </c>
      <c r="BK168" s="220">
        <f>ROUND(I168*H168,2)</f>
        <v>0</v>
      </c>
      <c r="BL168" s="20" t="s">
        <v>274</v>
      </c>
      <c r="BM168" s="219" t="s">
        <v>2043</v>
      </c>
    </row>
    <row r="169" s="2" customFormat="1">
      <c r="A169" s="42"/>
      <c r="B169" s="43"/>
      <c r="C169" s="44"/>
      <c r="D169" s="221" t="s">
        <v>164</v>
      </c>
      <c r="E169" s="44"/>
      <c r="F169" s="222" t="s">
        <v>2044</v>
      </c>
      <c r="G169" s="44"/>
      <c r="H169" s="44"/>
      <c r="I169" s="223"/>
      <c r="J169" s="44"/>
      <c r="K169" s="44"/>
      <c r="L169" s="48"/>
      <c r="M169" s="224"/>
      <c r="N169" s="225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0" t="s">
        <v>164</v>
      </c>
      <c r="AU169" s="20" t="s">
        <v>88</v>
      </c>
    </row>
    <row r="170" s="2" customFormat="1" ht="16.5" customHeight="1">
      <c r="A170" s="42"/>
      <c r="B170" s="43"/>
      <c r="C170" s="208" t="s">
        <v>449</v>
      </c>
      <c r="D170" s="208" t="s">
        <v>158</v>
      </c>
      <c r="E170" s="209" t="s">
        <v>2045</v>
      </c>
      <c r="F170" s="210" t="s">
        <v>2046</v>
      </c>
      <c r="G170" s="211" t="s">
        <v>561</v>
      </c>
      <c r="H170" s="212">
        <v>1</v>
      </c>
      <c r="I170" s="213"/>
      <c r="J170" s="214">
        <f>ROUND(I170*H170,2)</f>
        <v>0</v>
      </c>
      <c r="K170" s="210" t="s">
        <v>32</v>
      </c>
      <c r="L170" s="48"/>
      <c r="M170" s="215" t="s">
        <v>32</v>
      </c>
      <c r="N170" s="216" t="s">
        <v>49</v>
      </c>
      <c r="O170" s="88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19" t="s">
        <v>274</v>
      </c>
      <c r="AT170" s="219" t="s">
        <v>158</v>
      </c>
      <c r="AU170" s="219" t="s">
        <v>88</v>
      </c>
      <c r="AY170" s="20" t="s">
        <v>156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0" t="s">
        <v>86</v>
      </c>
      <c r="BK170" s="220">
        <f>ROUND(I170*H170,2)</f>
        <v>0</v>
      </c>
      <c r="BL170" s="20" t="s">
        <v>274</v>
      </c>
      <c r="BM170" s="219" t="s">
        <v>2047</v>
      </c>
    </row>
    <row r="171" s="2" customFormat="1">
      <c r="A171" s="42"/>
      <c r="B171" s="43"/>
      <c r="C171" s="44"/>
      <c r="D171" s="221" t="s">
        <v>164</v>
      </c>
      <c r="E171" s="44"/>
      <c r="F171" s="222" t="s">
        <v>2046</v>
      </c>
      <c r="G171" s="44"/>
      <c r="H171" s="44"/>
      <c r="I171" s="223"/>
      <c r="J171" s="44"/>
      <c r="K171" s="44"/>
      <c r="L171" s="48"/>
      <c r="M171" s="224"/>
      <c r="N171" s="225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164</v>
      </c>
      <c r="AU171" s="20" t="s">
        <v>88</v>
      </c>
    </row>
    <row r="172" s="2" customFormat="1" ht="16.5" customHeight="1">
      <c r="A172" s="42"/>
      <c r="B172" s="43"/>
      <c r="C172" s="208" t="s">
        <v>456</v>
      </c>
      <c r="D172" s="208" t="s">
        <v>158</v>
      </c>
      <c r="E172" s="209" t="s">
        <v>2048</v>
      </c>
      <c r="F172" s="210" t="s">
        <v>2049</v>
      </c>
      <c r="G172" s="211" t="s">
        <v>561</v>
      </c>
      <c r="H172" s="212">
        <v>1</v>
      </c>
      <c r="I172" s="213"/>
      <c r="J172" s="214">
        <f>ROUND(I172*H172,2)</f>
        <v>0</v>
      </c>
      <c r="K172" s="210" t="s">
        <v>32</v>
      </c>
      <c r="L172" s="48"/>
      <c r="M172" s="215" t="s">
        <v>32</v>
      </c>
      <c r="N172" s="216" t="s">
        <v>49</v>
      </c>
      <c r="O172" s="88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R172" s="219" t="s">
        <v>274</v>
      </c>
      <c r="AT172" s="219" t="s">
        <v>158</v>
      </c>
      <c r="AU172" s="219" t="s">
        <v>88</v>
      </c>
      <c r="AY172" s="20" t="s">
        <v>156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20" t="s">
        <v>86</v>
      </c>
      <c r="BK172" s="220">
        <f>ROUND(I172*H172,2)</f>
        <v>0</v>
      </c>
      <c r="BL172" s="20" t="s">
        <v>274</v>
      </c>
      <c r="BM172" s="219" t="s">
        <v>2050</v>
      </c>
    </row>
    <row r="173" s="2" customFormat="1">
      <c r="A173" s="42"/>
      <c r="B173" s="43"/>
      <c r="C173" s="44"/>
      <c r="D173" s="221" t="s">
        <v>164</v>
      </c>
      <c r="E173" s="44"/>
      <c r="F173" s="222" t="s">
        <v>2049</v>
      </c>
      <c r="G173" s="44"/>
      <c r="H173" s="44"/>
      <c r="I173" s="223"/>
      <c r="J173" s="44"/>
      <c r="K173" s="44"/>
      <c r="L173" s="48"/>
      <c r="M173" s="224"/>
      <c r="N173" s="225"/>
      <c r="O173" s="88"/>
      <c r="P173" s="88"/>
      <c r="Q173" s="88"/>
      <c r="R173" s="88"/>
      <c r="S173" s="88"/>
      <c r="T173" s="89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T173" s="20" t="s">
        <v>164</v>
      </c>
      <c r="AU173" s="20" t="s">
        <v>88</v>
      </c>
    </row>
    <row r="174" s="2" customFormat="1" ht="16.5" customHeight="1">
      <c r="A174" s="42"/>
      <c r="B174" s="43"/>
      <c r="C174" s="208" t="s">
        <v>462</v>
      </c>
      <c r="D174" s="208" t="s">
        <v>158</v>
      </c>
      <c r="E174" s="209" t="s">
        <v>2051</v>
      </c>
      <c r="F174" s="210" t="s">
        <v>2052</v>
      </c>
      <c r="G174" s="211" t="s">
        <v>561</v>
      </c>
      <c r="H174" s="212">
        <v>2</v>
      </c>
      <c r="I174" s="213"/>
      <c r="J174" s="214">
        <f>ROUND(I174*H174,2)</f>
        <v>0</v>
      </c>
      <c r="K174" s="210" t="s">
        <v>32</v>
      </c>
      <c r="L174" s="48"/>
      <c r="M174" s="215" t="s">
        <v>32</v>
      </c>
      <c r="N174" s="216" t="s">
        <v>49</v>
      </c>
      <c r="O174" s="88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19" t="s">
        <v>274</v>
      </c>
      <c r="AT174" s="219" t="s">
        <v>158</v>
      </c>
      <c r="AU174" s="219" t="s">
        <v>88</v>
      </c>
      <c r="AY174" s="20" t="s">
        <v>156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86</v>
      </c>
      <c r="BK174" s="220">
        <f>ROUND(I174*H174,2)</f>
        <v>0</v>
      </c>
      <c r="BL174" s="20" t="s">
        <v>274</v>
      </c>
      <c r="BM174" s="219" t="s">
        <v>2053</v>
      </c>
    </row>
    <row r="175" s="2" customFormat="1">
      <c r="A175" s="42"/>
      <c r="B175" s="43"/>
      <c r="C175" s="44"/>
      <c r="D175" s="221" t="s">
        <v>164</v>
      </c>
      <c r="E175" s="44"/>
      <c r="F175" s="222" t="s">
        <v>2052</v>
      </c>
      <c r="G175" s="44"/>
      <c r="H175" s="44"/>
      <c r="I175" s="223"/>
      <c r="J175" s="44"/>
      <c r="K175" s="44"/>
      <c r="L175" s="48"/>
      <c r="M175" s="224"/>
      <c r="N175" s="225"/>
      <c r="O175" s="88"/>
      <c r="P175" s="88"/>
      <c r="Q175" s="88"/>
      <c r="R175" s="88"/>
      <c r="S175" s="88"/>
      <c r="T175" s="89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T175" s="20" t="s">
        <v>164</v>
      </c>
      <c r="AU175" s="20" t="s">
        <v>88</v>
      </c>
    </row>
    <row r="176" s="2" customFormat="1" ht="16.5" customHeight="1">
      <c r="A176" s="42"/>
      <c r="B176" s="43"/>
      <c r="C176" s="208" t="s">
        <v>471</v>
      </c>
      <c r="D176" s="208" t="s">
        <v>158</v>
      </c>
      <c r="E176" s="209" t="s">
        <v>2054</v>
      </c>
      <c r="F176" s="210" t="s">
        <v>2055</v>
      </c>
      <c r="G176" s="211" t="s">
        <v>561</v>
      </c>
      <c r="H176" s="212">
        <v>9</v>
      </c>
      <c r="I176" s="213"/>
      <c r="J176" s="214">
        <f>ROUND(I176*H176,2)</f>
        <v>0</v>
      </c>
      <c r="K176" s="210" t="s">
        <v>32</v>
      </c>
      <c r="L176" s="48"/>
      <c r="M176" s="215" t="s">
        <v>32</v>
      </c>
      <c r="N176" s="216" t="s">
        <v>49</v>
      </c>
      <c r="O176" s="88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19" t="s">
        <v>274</v>
      </c>
      <c r="AT176" s="219" t="s">
        <v>158</v>
      </c>
      <c r="AU176" s="219" t="s">
        <v>88</v>
      </c>
      <c r="AY176" s="20" t="s">
        <v>156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86</v>
      </c>
      <c r="BK176" s="220">
        <f>ROUND(I176*H176,2)</f>
        <v>0</v>
      </c>
      <c r="BL176" s="20" t="s">
        <v>274</v>
      </c>
      <c r="BM176" s="219" t="s">
        <v>2056</v>
      </c>
    </row>
    <row r="177" s="2" customFormat="1">
      <c r="A177" s="42"/>
      <c r="B177" s="43"/>
      <c r="C177" s="44"/>
      <c r="D177" s="221" t="s">
        <v>164</v>
      </c>
      <c r="E177" s="44"/>
      <c r="F177" s="222" t="s">
        <v>2055</v>
      </c>
      <c r="G177" s="44"/>
      <c r="H177" s="44"/>
      <c r="I177" s="223"/>
      <c r="J177" s="44"/>
      <c r="K177" s="44"/>
      <c r="L177" s="48"/>
      <c r="M177" s="224"/>
      <c r="N177" s="225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0" t="s">
        <v>164</v>
      </c>
      <c r="AU177" s="20" t="s">
        <v>88</v>
      </c>
    </row>
    <row r="178" s="2" customFormat="1" ht="16.5" customHeight="1">
      <c r="A178" s="42"/>
      <c r="B178" s="43"/>
      <c r="C178" s="208" t="s">
        <v>476</v>
      </c>
      <c r="D178" s="208" t="s">
        <v>158</v>
      </c>
      <c r="E178" s="209" t="s">
        <v>2057</v>
      </c>
      <c r="F178" s="210" t="s">
        <v>2058</v>
      </c>
      <c r="G178" s="211" t="s">
        <v>242</v>
      </c>
      <c r="H178" s="212">
        <v>190</v>
      </c>
      <c r="I178" s="213"/>
      <c r="J178" s="214">
        <f>ROUND(I178*H178,2)</f>
        <v>0</v>
      </c>
      <c r="K178" s="210" t="s">
        <v>32</v>
      </c>
      <c r="L178" s="48"/>
      <c r="M178" s="215" t="s">
        <v>32</v>
      </c>
      <c r="N178" s="216" t="s">
        <v>49</v>
      </c>
      <c r="O178" s="88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19" t="s">
        <v>274</v>
      </c>
      <c r="AT178" s="219" t="s">
        <v>158</v>
      </c>
      <c r="AU178" s="219" t="s">
        <v>88</v>
      </c>
      <c r="AY178" s="20" t="s">
        <v>156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86</v>
      </c>
      <c r="BK178" s="220">
        <f>ROUND(I178*H178,2)</f>
        <v>0</v>
      </c>
      <c r="BL178" s="20" t="s">
        <v>274</v>
      </c>
      <c r="BM178" s="219" t="s">
        <v>2059</v>
      </c>
    </row>
    <row r="179" s="2" customFormat="1">
      <c r="A179" s="42"/>
      <c r="B179" s="43"/>
      <c r="C179" s="44"/>
      <c r="D179" s="221" t="s">
        <v>164</v>
      </c>
      <c r="E179" s="44"/>
      <c r="F179" s="222" t="s">
        <v>2058</v>
      </c>
      <c r="G179" s="44"/>
      <c r="H179" s="44"/>
      <c r="I179" s="223"/>
      <c r="J179" s="44"/>
      <c r="K179" s="44"/>
      <c r="L179" s="48"/>
      <c r="M179" s="224"/>
      <c r="N179" s="225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0" t="s">
        <v>164</v>
      </c>
      <c r="AU179" s="20" t="s">
        <v>88</v>
      </c>
    </row>
    <row r="180" s="2" customFormat="1" ht="16.5" customHeight="1">
      <c r="A180" s="42"/>
      <c r="B180" s="43"/>
      <c r="C180" s="208" t="s">
        <v>482</v>
      </c>
      <c r="D180" s="208" t="s">
        <v>158</v>
      </c>
      <c r="E180" s="209" t="s">
        <v>2060</v>
      </c>
      <c r="F180" s="210" t="s">
        <v>2061</v>
      </c>
      <c r="G180" s="211" t="s">
        <v>242</v>
      </c>
      <c r="H180" s="212">
        <v>21</v>
      </c>
      <c r="I180" s="213"/>
      <c r="J180" s="214">
        <f>ROUND(I180*H180,2)</f>
        <v>0</v>
      </c>
      <c r="K180" s="210" t="s">
        <v>32</v>
      </c>
      <c r="L180" s="48"/>
      <c r="M180" s="215" t="s">
        <v>32</v>
      </c>
      <c r="N180" s="216" t="s">
        <v>49</v>
      </c>
      <c r="O180" s="88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19" t="s">
        <v>274</v>
      </c>
      <c r="AT180" s="219" t="s">
        <v>158</v>
      </c>
      <c r="AU180" s="219" t="s">
        <v>88</v>
      </c>
      <c r="AY180" s="20" t="s">
        <v>156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0" t="s">
        <v>86</v>
      </c>
      <c r="BK180" s="220">
        <f>ROUND(I180*H180,2)</f>
        <v>0</v>
      </c>
      <c r="BL180" s="20" t="s">
        <v>274</v>
      </c>
      <c r="BM180" s="219" t="s">
        <v>2062</v>
      </c>
    </row>
    <row r="181" s="2" customFormat="1">
      <c r="A181" s="42"/>
      <c r="B181" s="43"/>
      <c r="C181" s="44"/>
      <c r="D181" s="221" t="s">
        <v>164</v>
      </c>
      <c r="E181" s="44"/>
      <c r="F181" s="222" t="s">
        <v>2061</v>
      </c>
      <c r="G181" s="44"/>
      <c r="H181" s="44"/>
      <c r="I181" s="223"/>
      <c r="J181" s="44"/>
      <c r="K181" s="44"/>
      <c r="L181" s="48"/>
      <c r="M181" s="224"/>
      <c r="N181" s="225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0" t="s">
        <v>164</v>
      </c>
      <c r="AU181" s="20" t="s">
        <v>88</v>
      </c>
    </row>
    <row r="182" s="2" customFormat="1" ht="16.5" customHeight="1">
      <c r="A182" s="42"/>
      <c r="B182" s="43"/>
      <c r="C182" s="208" t="s">
        <v>488</v>
      </c>
      <c r="D182" s="208" t="s">
        <v>158</v>
      </c>
      <c r="E182" s="209" t="s">
        <v>2063</v>
      </c>
      <c r="F182" s="210" t="s">
        <v>2064</v>
      </c>
      <c r="G182" s="211" t="s">
        <v>306</v>
      </c>
      <c r="H182" s="212">
        <v>22</v>
      </c>
      <c r="I182" s="213"/>
      <c r="J182" s="214">
        <f>ROUND(I182*H182,2)</f>
        <v>0</v>
      </c>
      <c r="K182" s="210" t="s">
        <v>32</v>
      </c>
      <c r="L182" s="48"/>
      <c r="M182" s="215" t="s">
        <v>32</v>
      </c>
      <c r="N182" s="216" t="s">
        <v>49</v>
      </c>
      <c r="O182" s="88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19" t="s">
        <v>274</v>
      </c>
      <c r="AT182" s="219" t="s">
        <v>158</v>
      </c>
      <c r="AU182" s="219" t="s">
        <v>88</v>
      </c>
      <c r="AY182" s="20" t="s">
        <v>156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20" t="s">
        <v>86</v>
      </c>
      <c r="BK182" s="220">
        <f>ROUND(I182*H182,2)</f>
        <v>0</v>
      </c>
      <c r="BL182" s="20" t="s">
        <v>274</v>
      </c>
      <c r="BM182" s="219" t="s">
        <v>2065</v>
      </c>
    </row>
    <row r="183" s="2" customFormat="1">
      <c r="A183" s="42"/>
      <c r="B183" s="43"/>
      <c r="C183" s="44"/>
      <c r="D183" s="221" t="s">
        <v>164</v>
      </c>
      <c r="E183" s="44"/>
      <c r="F183" s="222" t="s">
        <v>2064</v>
      </c>
      <c r="G183" s="44"/>
      <c r="H183" s="44"/>
      <c r="I183" s="223"/>
      <c r="J183" s="44"/>
      <c r="K183" s="44"/>
      <c r="L183" s="48"/>
      <c r="M183" s="224"/>
      <c r="N183" s="225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164</v>
      </c>
      <c r="AU183" s="20" t="s">
        <v>88</v>
      </c>
    </row>
    <row r="184" s="2" customFormat="1" ht="16.5" customHeight="1">
      <c r="A184" s="42"/>
      <c r="B184" s="43"/>
      <c r="C184" s="208" t="s">
        <v>493</v>
      </c>
      <c r="D184" s="208" t="s">
        <v>158</v>
      </c>
      <c r="E184" s="209" t="s">
        <v>2066</v>
      </c>
      <c r="F184" s="210" t="s">
        <v>2067</v>
      </c>
      <c r="G184" s="211" t="s">
        <v>161</v>
      </c>
      <c r="H184" s="212">
        <v>115</v>
      </c>
      <c r="I184" s="213"/>
      <c r="J184" s="214">
        <f>ROUND(I184*H184,2)</f>
        <v>0</v>
      </c>
      <c r="K184" s="210" t="s">
        <v>32</v>
      </c>
      <c r="L184" s="48"/>
      <c r="M184" s="215" t="s">
        <v>32</v>
      </c>
      <c r="N184" s="216" t="s">
        <v>49</v>
      </c>
      <c r="O184" s="88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19" t="s">
        <v>274</v>
      </c>
      <c r="AT184" s="219" t="s">
        <v>158</v>
      </c>
      <c r="AU184" s="219" t="s">
        <v>88</v>
      </c>
      <c r="AY184" s="20" t="s">
        <v>156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86</v>
      </c>
      <c r="BK184" s="220">
        <f>ROUND(I184*H184,2)</f>
        <v>0</v>
      </c>
      <c r="BL184" s="20" t="s">
        <v>274</v>
      </c>
      <c r="BM184" s="219" t="s">
        <v>2068</v>
      </c>
    </row>
    <row r="185" s="2" customFormat="1">
      <c r="A185" s="42"/>
      <c r="B185" s="43"/>
      <c r="C185" s="44"/>
      <c r="D185" s="221" t="s">
        <v>164</v>
      </c>
      <c r="E185" s="44"/>
      <c r="F185" s="222" t="s">
        <v>2067</v>
      </c>
      <c r="G185" s="44"/>
      <c r="H185" s="44"/>
      <c r="I185" s="223"/>
      <c r="J185" s="44"/>
      <c r="K185" s="44"/>
      <c r="L185" s="48"/>
      <c r="M185" s="224"/>
      <c r="N185" s="22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164</v>
      </c>
      <c r="AU185" s="20" t="s">
        <v>88</v>
      </c>
    </row>
    <row r="186" s="2" customFormat="1" ht="16.5" customHeight="1">
      <c r="A186" s="42"/>
      <c r="B186" s="43"/>
      <c r="C186" s="208" t="s">
        <v>499</v>
      </c>
      <c r="D186" s="208" t="s">
        <v>158</v>
      </c>
      <c r="E186" s="209" t="s">
        <v>2069</v>
      </c>
      <c r="F186" s="210" t="s">
        <v>2070</v>
      </c>
      <c r="G186" s="211" t="s">
        <v>306</v>
      </c>
      <c r="H186" s="212">
        <v>22</v>
      </c>
      <c r="I186" s="213"/>
      <c r="J186" s="214">
        <f>ROUND(I186*H186,2)</f>
        <v>0</v>
      </c>
      <c r="K186" s="210" t="s">
        <v>32</v>
      </c>
      <c r="L186" s="48"/>
      <c r="M186" s="215" t="s">
        <v>32</v>
      </c>
      <c r="N186" s="216" t="s">
        <v>49</v>
      </c>
      <c r="O186" s="88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19" t="s">
        <v>274</v>
      </c>
      <c r="AT186" s="219" t="s">
        <v>158</v>
      </c>
      <c r="AU186" s="219" t="s">
        <v>88</v>
      </c>
      <c r="AY186" s="20" t="s">
        <v>156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20" t="s">
        <v>86</v>
      </c>
      <c r="BK186" s="220">
        <f>ROUND(I186*H186,2)</f>
        <v>0</v>
      </c>
      <c r="BL186" s="20" t="s">
        <v>274</v>
      </c>
      <c r="BM186" s="219" t="s">
        <v>2071</v>
      </c>
    </row>
    <row r="187" s="2" customFormat="1">
      <c r="A187" s="42"/>
      <c r="B187" s="43"/>
      <c r="C187" s="44"/>
      <c r="D187" s="221" t="s">
        <v>164</v>
      </c>
      <c r="E187" s="44"/>
      <c r="F187" s="222" t="s">
        <v>2070</v>
      </c>
      <c r="G187" s="44"/>
      <c r="H187" s="44"/>
      <c r="I187" s="223"/>
      <c r="J187" s="44"/>
      <c r="K187" s="44"/>
      <c r="L187" s="48"/>
      <c r="M187" s="224"/>
      <c r="N187" s="225"/>
      <c r="O187" s="88"/>
      <c r="P187" s="88"/>
      <c r="Q187" s="88"/>
      <c r="R187" s="88"/>
      <c r="S187" s="88"/>
      <c r="T187" s="89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0" t="s">
        <v>164</v>
      </c>
      <c r="AU187" s="20" t="s">
        <v>88</v>
      </c>
    </row>
    <row r="188" s="2" customFormat="1" ht="16.5" customHeight="1">
      <c r="A188" s="42"/>
      <c r="B188" s="43"/>
      <c r="C188" s="208" t="s">
        <v>505</v>
      </c>
      <c r="D188" s="208" t="s">
        <v>158</v>
      </c>
      <c r="E188" s="209" t="s">
        <v>2072</v>
      </c>
      <c r="F188" s="210" t="s">
        <v>2073</v>
      </c>
      <c r="G188" s="211" t="s">
        <v>306</v>
      </c>
      <c r="H188" s="212">
        <v>11</v>
      </c>
      <c r="I188" s="213"/>
      <c r="J188" s="214">
        <f>ROUND(I188*H188,2)</f>
        <v>0</v>
      </c>
      <c r="K188" s="210" t="s">
        <v>32</v>
      </c>
      <c r="L188" s="48"/>
      <c r="M188" s="215" t="s">
        <v>32</v>
      </c>
      <c r="N188" s="216" t="s">
        <v>49</v>
      </c>
      <c r="O188" s="88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R188" s="219" t="s">
        <v>274</v>
      </c>
      <c r="AT188" s="219" t="s">
        <v>158</v>
      </c>
      <c r="AU188" s="219" t="s">
        <v>88</v>
      </c>
      <c r="AY188" s="20" t="s">
        <v>156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20" t="s">
        <v>86</v>
      </c>
      <c r="BK188" s="220">
        <f>ROUND(I188*H188,2)</f>
        <v>0</v>
      </c>
      <c r="BL188" s="20" t="s">
        <v>274</v>
      </c>
      <c r="BM188" s="219" t="s">
        <v>2074</v>
      </c>
    </row>
    <row r="189" s="2" customFormat="1">
      <c r="A189" s="42"/>
      <c r="B189" s="43"/>
      <c r="C189" s="44"/>
      <c r="D189" s="221" t="s">
        <v>164</v>
      </c>
      <c r="E189" s="44"/>
      <c r="F189" s="222" t="s">
        <v>2073</v>
      </c>
      <c r="G189" s="44"/>
      <c r="H189" s="44"/>
      <c r="I189" s="223"/>
      <c r="J189" s="44"/>
      <c r="K189" s="44"/>
      <c r="L189" s="48"/>
      <c r="M189" s="224"/>
      <c r="N189" s="225"/>
      <c r="O189" s="88"/>
      <c r="P189" s="88"/>
      <c r="Q189" s="88"/>
      <c r="R189" s="88"/>
      <c r="S189" s="88"/>
      <c r="T189" s="89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T189" s="20" t="s">
        <v>164</v>
      </c>
      <c r="AU189" s="20" t="s">
        <v>88</v>
      </c>
    </row>
    <row r="190" s="2" customFormat="1" ht="16.5" customHeight="1">
      <c r="A190" s="42"/>
      <c r="B190" s="43"/>
      <c r="C190" s="208" t="s">
        <v>511</v>
      </c>
      <c r="D190" s="208" t="s">
        <v>158</v>
      </c>
      <c r="E190" s="209" t="s">
        <v>2075</v>
      </c>
      <c r="F190" s="210" t="s">
        <v>2076</v>
      </c>
      <c r="G190" s="211" t="s">
        <v>561</v>
      </c>
      <c r="H190" s="212">
        <v>1</v>
      </c>
      <c r="I190" s="213"/>
      <c r="J190" s="214">
        <f>ROUND(I190*H190,2)</f>
        <v>0</v>
      </c>
      <c r="K190" s="210" t="s">
        <v>32</v>
      </c>
      <c r="L190" s="48"/>
      <c r="M190" s="215" t="s">
        <v>32</v>
      </c>
      <c r="N190" s="216" t="s">
        <v>49</v>
      </c>
      <c r="O190" s="88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R190" s="219" t="s">
        <v>274</v>
      </c>
      <c r="AT190" s="219" t="s">
        <v>158</v>
      </c>
      <c r="AU190" s="219" t="s">
        <v>88</v>
      </c>
      <c r="AY190" s="20" t="s">
        <v>156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20" t="s">
        <v>86</v>
      </c>
      <c r="BK190" s="220">
        <f>ROUND(I190*H190,2)</f>
        <v>0</v>
      </c>
      <c r="BL190" s="20" t="s">
        <v>274</v>
      </c>
      <c r="BM190" s="219" t="s">
        <v>2077</v>
      </c>
    </row>
    <row r="191" s="2" customFormat="1">
      <c r="A191" s="42"/>
      <c r="B191" s="43"/>
      <c r="C191" s="44"/>
      <c r="D191" s="221" t="s">
        <v>164</v>
      </c>
      <c r="E191" s="44"/>
      <c r="F191" s="222" t="s">
        <v>2076</v>
      </c>
      <c r="G191" s="44"/>
      <c r="H191" s="44"/>
      <c r="I191" s="223"/>
      <c r="J191" s="44"/>
      <c r="K191" s="44"/>
      <c r="L191" s="48"/>
      <c r="M191" s="224"/>
      <c r="N191" s="225"/>
      <c r="O191" s="88"/>
      <c r="P191" s="88"/>
      <c r="Q191" s="88"/>
      <c r="R191" s="88"/>
      <c r="S191" s="88"/>
      <c r="T191" s="89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T191" s="20" t="s">
        <v>164</v>
      </c>
      <c r="AU191" s="20" t="s">
        <v>88</v>
      </c>
    </row>
    <row r="192" s="2" customFormat="1" ht="16.5" customHeight="1">
      <c r="A192" s="42"/>
      <c r="B192" s="43"/>
      <c r="C192" s="208" t="s">
        <v>516</v>
      </c>
      <c r="D192" s="208" t="s">
        <v>158</v>
      </c>
      <c r="E192" s="209" t="s">
        <v>2078</v>
      </c>
      <c r="F192" s="210" t="s">
        <v>2079</v>
      </c>
      <c r="G192" s="211" t="s">
        <v>1258</v>
      </c>
      <c r="H192" s="279"/>
      <c r="I192" s="213"/>
      <c r="J192" s="214">
        <f>ROUND(I192*H192,2)</f>
        <v>0</v>
      </c>
      <c r="K192" s="210" t="s">
        <v>32</v>
      </c>
      <c r="L192" s="48"/>
      <c r="M192" s="215" t="s">
        <v>32</v>
      </c>
      <c r="N192" s="216" t="s">
        <v>49</v>
      </c>
      <c r="O192" s="88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R192" s="219" t="s">
        <v>274</v>
      </c>
      <c r="AT192" s="219" t="s">
        <v>158</v>
      </c>
      <c r="AU192" s="219" t="s">
        <v>88</v>
      </c>
      <c r="AY192" s="20" t="s">
        <v>156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20" t="s">
        <v>86</v>
      </c>
      <c r="BK192" s="220">
        <f>ROUND(I192*H192,2)</f>
        <v>0</v>
      </c>
      <c r="BL192" s="20" t="s">
        <v>274</v>
      </c>
      <c r="BM192" s="219" t="s">
        <v>2080</v>
      </c>
    </row>
    <row r="193" s="2" customFormat="1">
      <c r="A193" s="42"/>
      <c r="B193" s="43"/>
      <c r="C193" s="44"/>
      <c r="D193" s="221" t="s">
        <v>164</v>
      </c>
      <c r="E193" s="44"/>
      <c r="F193" s="222" t="s">
        <v>2081</v>
      </c>
      <c r="G193" s="44"/>
      <c r="H193" s="44"/>
      <c r="I193" s="223"/>
      <c r="J193" s="44"/>
      <c r="K193" s="44"/>
      <c r="L193" s="48"/>
      <c r="M193" s="224"/>
      <c r="N193" s="225"/>
      <c r="O193" s="88"/>
      <c r="P193" s="88"/>
      <c r="Q193" s="88"/>
      <c r="R193" s="88"/>
      <c r="S193" s="88"/>
      <c r="T193" s="89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T193" s="20" t="s">
        <v>164</v>
      </c>
      <c r="AU193" s="20" t="s">
        <v>88</v>
      </c>
    </row>
    <row r="194" s="12" customFormat="1" ht="22.8" customHeight="1">
      <c r="A194" s="12"/>
      <c r="B194" s="192"/>
      <c r="C194" s="193"/>
      <c r="D194" s="194" t="s">
        <v>77</v>
      </c>
      <c r="E194" s="206" t="s">
        <v>2082</v>
      </c>
      <c r="F194" s="206" t="s">
        <v>2083</v>
      </c>
      <c r="G194" s="193"/>
      <c r="H194" s="193"/>
      <c r="I194" s="196"/>
      <c r="J194" s="207">
        <f>BK194</f>
        <v>0</v>
      </c>
      <c r="K194" s="193"/>
      <c r="L194" s="198"/>
      <c r="M194" s="199"/>
      <c r="N194" s="200"/>
      <c r="O194" s="200"/>
      <c r="P194" s="201">
        <f>SUM(P195:P200)</f>
        <v>0</v>
      </c>
      <c r="Q194" s="200"/>
      <c r="R194" s="201">
        <f>SUM(R195:R200)</f>
        <v>0</v>
      </c>
      <c r="S194" s="200"/>
      <c r="T194" s="202">
        <f>SUM(T195:T200)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3" t="s">
        <v>86</v>
      </c>
      <c r="AT194" s="204" t="s">
        <v>77</v>
      </c>
      <c r="AU194" s="204" t="s">
        <v>86</v>
      </c>
      <c r="AY194" s="203" t="s">
        <v>156</v>
      </c>
      <c r="BK194" s="205">
        <f>SUM(BK195:BK200)</f>
        <v>0</v>
      </c>
    </row>
    <row r="195" s="2" customFormat="1" ht="16.5" customHeight="1">
      <c r="A195" s="42"/>
      <c r="B195" s="43"/>
      <c r="C195" s="208" t="s">
        <v>522</v>
      </c>
      <c r="D195" s="208" t="s">
        <v>158</v>
      </c>
      <c r="E195" s="209" t="s">
        <v>2084</v>
      </c>
      <c r="F195" s="210" t="s">
        <v>2085</v>
      </c>
      <c r="G195" s="211" t="s">
        <v>306</v>
      </c>
      <c r="H195" s="212">
        <v>3</v>
      </c>
      <c r="I195" s="213"/>
      <c r="J195" s="214">
        <f>ROUND(I195*H195,2)</f>
        <v>0</v>
      </c>
      <c r="K195" s="210" t="s">
        <v>32</v>
      </c>
      <c r="L195" s="48"/>
      <c r="M195" s="215" t="s">
        <v>32</v>
      </c>
      <c r="N195" s="216" t="s">
        <v>49</v>
      </c>
      <c r="O195" s="88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R195" s="219" t="s">
        <v>162</v>
      </c>
      <c r="AT195" s="219" t="s">
        <v>158</v>
      </c>
      <c r="AU195" s="219" t="s">
        <v>88</v>
      </c>
      <c r="AY195" s="20" t="s">
        <v>156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20" t="s">
        <v>86</v>
      </c>
      <c r="BK195" s="220">
        <f>ROUND(I195*H195,2)</f>
        <v>0</v>
      </c>
      <c r="BL195" s="20" t="s">
        <v>162</v>
      </c>
      <c r="BM195" s="219" t="s">
        <v>2086</v>
      </c>
    </row>
    <row r="196" s="2" customFormat="1">
      <c r="A196" s="42"/>
      <c r="B196" s="43"/>
      <c r="C196" s="44"/>
      <c r="D196" s="221" t="s">
        <v>164</v>
      </c>
      <c r="E196" s="44"/>
      <c r="F196" s="222" t="s">
        <v>2085</v>
      </c>
      <c r="G196" s="44"/>
      <c r="H196" s="44"/>
      <c r="I196" s="223"/>
      <c r="J196" s="44"/>
      <c r="K196" s="44"/>
      <c r="L196" s="48"/>
      <c r="M196" s="224"/>
      <c r="N196" s="225"/>
      <c r="O196" s="88"/>
      <c r="P196" s="88"/>
      <c r="Q196" s="88"/>
      <c r="R196" s="88"/>
      <c r="S196" s="88"/>
      <c r="T196" s="89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T196" s="20" t="s">
        <v>164</v>
      </c>
      <c r="AU196" s="20" t="s">
        <v>88</v>
      </c>
    </row>
    <row r="197" s="2" customFormat="1" ht="16.5" customHeight="1">
      <c r="A197" s="42"/>
      <c r="B197" s="43"/>
      <c r="C197" s="208" t="s">
        <v>530</v>
      </c>
      <c r="D197" s="208" t="s">
        <v>158</v>
      </c>
      <c r="E197" s="209" t="s">
        <v>2087</v>
      </c>
      <c r="F197" s="210" t="s">
        <v>2088</v>
      </c>
      <c r="G197" s="211" t="s">
        <v>306</v>
      </c>
      <c r="H197" s="212">
        <v>7</v>
      </c>
      <c r="I197" s="213"/>
      <c r="J197" s="214">
        <f>ROUND(I197*H197,2)</f>
        <v>0</v>
      </c>
      <c r="K197" s="210" t="s">
        <v>32</v>
      </c>
      <c r="L197" s="48"/>
      <c r="M197" s="215" t="s">
        <v>32</v>
      </c>
      <c r="N197" s="216" t="s">
        <v>49</v>
      </c>
      <c r="O197" s="88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R197" s="219" t="s">
        <v>162</v>
      </c>
      <c r="AT197" s="219" t="s">
        <v>158</v>
      </c>
      <c r="AU197" s="219" t="s">
        <v>88</v>
      </c>
      <c r="AY197" s="20" t="s">
        <v>156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20" t="s">
        <v>86</v>
      </c>
      <c r="BK197" s="220">
        <f>ROUND(I197*H197,2)</f>
        <v>0</v>
      </c>
      <c r="BL197" s="20" t="s">
        <v>162</v>
      </c>
      <c r="BM197" s="219" t="s">
        <v>2089</v>
      </c>
    </row>
    <row r="198" s="2" customFormat="1">
      <c r="A198" s="42"/>
      <c r="B198" s="43"/>
      <c r="C198" s="44"/>
      <c r="D198" s="221" t="s">
        <v>164</v>
      </c>
      <c r="E198" s="44"/>
      <c r="F198" s="222" t="s">
        <v>2088</v>
      </c>
      <c r="G198" s="44"/>
      <c r="H198" s="44"/>
      <c r="I198" s="223"/>
      <c r="J198" s="44"/>
      <c r="K198" s="44"/>
      <c r="L198" s="48"/>
      <c r="M198" s="224"/>
      <c r="N198" s="225"/>
      <c r="O198" s="88"/>
      <c r="P198" s="88"/>
      <c r="Q198" s="88"/>
      <c r="R198" s="88"/>
      <c r="S198" s="88"/>
      <c r="T198" s="89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T198" s="20" t="s">
        <v>164</v>
      </c>
      <c r="AU198" s="20" t="s">
        <v>88</v>
      </c>
    </row>
    <row r="199" s="2" customFormat="1" ht="16.5" customHeight="1">
      <c r="A199" s="42"/>
      <c r="B199" s="43"/>
      <c r="C199" s="208" t="s">
        <v>537</v>
      </c>
      <c r="D199" s="208" t="s">
        <v>158</v>
      </c>
      <c r="E199" s="209" t="s">
        <v>2090</v>
      </c>
      <c r="F199" s="210" t="s">
        <v>2091</v>
      </c>
      <c r="G199" s="211" t="s">
        <v>306</v>
      </c>
      <c r="H199" s="212">
        <v>15</v>
      </c>
      <c r="I199" s="213"/>
      <c r="J199" s="214">
        <f>ROUND(I199*H199,2)</f>
        <v>0</v>
      </c>
      <c r="K199" s="210" t="s">
        <v>32</v>
      </c>
      <c r="L199" s="48"/>
      <c r="M199" s="215" t="s">
        <v>32</v>
      </c>
      <c r="N199" s="216" t="s">
        <v>49</v>
      </c>
      <c r="O199" s="88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R199" s="219" t="s">
        <v>162</v>
      </c>
      <c r="AT199" s="219" t="s">
        <v>158</v>
      </c>
      <c r="AU199" s="219" t="s">
        <v>88</v>
      </c>
      <c r="AY199" s="20" t="s">
        <v>156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20" t="s">
        <v>86</v>
      </c>
      <c r="BK199" s="220">
        <f>ROUND(I199*H199,2)</f>
        <v>0</v>
      </c>
      <c r="BL199" s="20" t="s">
        <v>162</v>
      </c>
      <c r="BM199" s="219" t="s">
        <v>2092</v>
      </c>
    </row>
    <row r="200" s="2" customFormat="1">
      <c r="A200" s="42"/>
      <c r="B200" s="43"/>
      <c r="C200" s="44"/>
      <c r="D200" s="221" t="s">
        <v>164</v>
      </c>
      <c r="E200" s="44"/>
      <c r="F200" s="222" t="s">
        <v>2091</v>
      </c>
      <c r="G200" s="44"/>
      <c r="H200" s="44"/>
      <c r="I200" s="223"/>
      <c r="J200" s="44"/>
      <c r="K200" s="44"/>
      <c r="L200" s="48"/>
      <c r="M200" s="224"/>
      <c r="N200" s="225"/>
      <c r="O200" s="88"/>
      <c r="P200" s="88"/>
      <c r="Q200" s="88"/>
      <c r="R200" s="88"/>
      <c r="S200" s="88"/>
      <c r="T200" s="89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T200" s="20" t="s">
        <v>164</v>
      </c>
      <c r="AU200" s="20" t="s">
        <v>88</v>
      </c>
    </row>
    <row r="201" s="12" customFormat="1" ht="25.92" customHeight="1">
      <c r="A201" s="12"/>
      <c r="B201" s="192"/>
      <c r="C201" s="193"/>
      <c r="D201" s="194" t="s">
        <v>77</v>
      </c>
      <c r="E201" s="195" t="s">
        <v>2093</v>
      </c>
      <c r="F201" s="195" t="s">
        <v>2094</v>
      </c>
      <c r="G201" s="193"/>
      <c r="H201" s="193"/>
      <c r="I201" s="196"/>
      <c r="J201" s="197">
        <f>BK201</f>
        <v>0</v>
      </c>
      <c r="K201" s="193"/>
      <c r="L201" s="198"/>
      <c r="M201" s="199"/>
      <c r="N201" s="200"/>
      <c r="O201" s="200"/>
      <c r="P201" s="201">
        <f>SUM(P202:P215)</f>
        <v>0</v>
      </c>
      <c r="Q201" s="200"/>
      <c r="R201" s="201">
        <f>SUM(R202:R215)</f>
        <v>0</v>
      </c>
      <c r="S201" s="200"/>
      <c r="T201" s="202">
        <f>SUM(T202:T215)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3" t="s">
        <v>162</v>
      </c>
      <c r="AT201" s="204" t="s">
        <v>77</v>
      </c>
      <c r="AU201" s="204" t="s">
        <v>78</v>
      </c>
      <c r="AY201" s="203" t="s">
        <v>156</v>
      </c>
      <c r="BK201" s="205">
        <f>SUM(BK202:BK215)</f>
        <v>0</v>
      </c>
    </row>
    <row r="202" s="2" customFormat="1" ht="16.5" customHeight="1">
      <c r="A202" s="42"/>
      <c r="B202" s="43"/>
      <c r="C202" s="208" t="s">
        <v>544</v>
      </c>
      <c r="D202" s="208" t="s">
        <v>158</v>
      </c>
      <c r="E202" s="209" t="s">
        <v>2095</v>
      </c>
      <c r="F202" s="210" t="s">
        <v>2096</v>
      </c>
      <c r="G202" s="211" t="s">
        <v>561</v>
      </c>
      <c r="H202" s="212">
        <v>1</v>
      </c>
      <c r="I202" s="213"/>
      <c r="J202" s="214">
        <f>ROUND(I202*H202,2)</f>
        <v>0</v>
      </c>
      <c r="K202" s="210" t="s">
        <v>32</v>
      </c>
      <c r="L202" s="48"/>
      <c r="M202" s="215" t="s">
        <v>32</v>
      </c>
      <c r="N202" s="216" t="s">
        <v>49</v>
      </c>
      <c r="O202" s="88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R202" s="219" t="s">
        <v>1406</v>
      </c>
      <c r="AT202" s="219" t="s">
        <v>158</v>
      </c>
      <c r="AU202" s="219" t="s">
        <v>86</v>
      </c>
      <c r="AY202" s="20" t="s">
        <v>156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20" t="s">
        <v>86</v>
      </c>
      <c r="BK202" s="220">
        <f>ROUND(I202*H202,2)</f>
        <v>0</v>
      </c>
      <c r="BL202" s="20" t="s">
        <v>1406</v>
      </c>
      <c r="BM202" s="219" t="s">
        <v>2097</v>
      </c>
    </row>
    <row r="203" s="2" customFormat="1">
      <c r="A203" s="42"/>
      <c r="B203" s="43"/>
      <c r="C203" s="44"/>
      <c r="D203" s="221" t="s">
        <v>164</v>
      </c>
      <c r="E203" s="44"/>
      <c r="F203" s="222" t="s">
        <v>2096</v>
      </c>
      <c r="G203" s="44"/>
      <c r="H203" s="44"/>
      <c r="I203" s="223"/>
      <c r="J203" s="44"/>
      <c r="K203" s="44"/>
      <c r="L203" s="48"/>
      <c r="M203" s="224"/>
      <c r="N203" s="225"/>
      <c r="O203" s="88"/>
      <c r="P203" s="88"/>
      <c r="Q203" s="88"/>
      <c r="R203" s="88"/>
      <c r="S203" s="88"/>
      <c r="T203" s="89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T203" s="20" t="s">
        <v>164</v>
      </c>
      <c r="AU203" s="20" t="s">
        <v>86</v>
      </c>
    </row>
    <row r="204" s="2" customFormat="1" ht="16.5" customHeight="1">
      <c r="A204" s="42"/>
      <c r="B204" s="43"/>
      <c r="C204" s="208" t="s">
        <v>551</v>
      </c>
      <c r="D204" s="208" t="s">
        <v>158</v>
      </c>
      <c r="E204" s="209" t="s">
        <v>2098</v>
      </c>
      <c r="F204" s="210" t="s">
        <v>2099</v>
      </c>
      <c r="G204" s="211" t="s">
        <v>561</v>
      </c>
      <c r="H204" s="212">
        <v>1</v>
      </c>
      <c r="I204" s="213"/>
      <c r="J204" s="214">
        <f>ROUND(I204*H204,2)</f>
        <v>0</v>
      </c>
      <c r="K204" s="210" t="s">
        <v>32</v>
      </c>
      <c r="L204" s="48"/>
      <c r="M204" s="215" t="s">
        <v>32</v>
      </c>
      <c r="N204" s="216" t="s">
        <v>49</v>
      </c>
      <c r="O204" s="88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R204" s="219" t="s">
        <v>1406</v>
      </c>
      <c r="AT204" s="219" t="s">
        <v>158</v>
      </c>
      <c r="AU204" s="219" t="s">
        <v>86</v>
      </c>
      <c r="AY204" s="20" t="s">
        <v>156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20" t="s">
        <v>86</v>
      </c>
      <c r="BK204" s="220">
        <f>ROUND(I204*H204,2)</f>
        <v>0</v>
      </c>
      <c r="BL204" s="20" t="s">
        <v>1406</v>
      </c>
      <c r="BM204" s="219" t="s">
        <v>2100</v>
      </c>
    </row>
    <row r="205" s="2" customFormat="1">
      <c r="A205" s="42"/>
      <c r="B205" s="43"/>
      <c r="C205" s="44"/>
      <c r="D205" s="221" t="s">
        <v>164</v>
      </c>
      <c r="E205" s="44"/>
      <c r="F205" s="222" t="s">
        <v>2099</v>
      </c>
      <c r="G205" s="44"/>
      <c r="H205" s="44"/>
      <c r="I205" s="223"/>
      <c r="J205" s="44"/>
      <c r="K205" s="44"/>
      <c r="L205" s="48"/>
      <c r="M205" s="224"/>
      <c r="N205" s="225"/>
      <c r="O205" s="88"/>
      <c r="P205" s="88"/>
      <c r="Q205" s="88"/>
      <c r="R205" s="88"/>
      <c r="S205" s="88"/>
      <c r="T205" s="89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T205" s="20" t="s">
        <v>164</v>
      </c>
      <c r="AU205" s="20" t="s">
        <v>86</v>
      </c>
    </row>
    <row r="206" s="2" customFormat="1" ht="16.5" customHeight="1">
      <c r="A206" s="42"/>
      <c r="B206" s="43"/>
      <c r="C206" s="208" t="s">
        <v>558</v>
      </c>
      <c r="D206" s="208" t="s">
        <v>158</v>
      </c>
      <c r="E206" s="209" t="s">
        <v>2101</v>
      </c>
      <c r="F206" s="210" t="s">
        <v>1619</v>
      </c>
      <c r="G206" s="211" t="s">
        <v>561</v>
      </c>
      <c r="H206" s="212">
        <v>1</v>
      </c>
      <c r="I206" s="213"/>
      <c r="J206" s="214">
        <f>ROUND(I206*H206,2)</f>
        <v>0</v>
      </c>
      <c r="K206" s="210" t="s">
        <v>32</v>
      </c>
      <c r="L206" s="48"/>
      <c r="M206" s="215" t="s">
        <v>32</v>
      </c>
      <c r="N206" s="216" t="s">
        <v>49</v>
      </c>
      <c r="O206" s="88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R206" s="219" t="s">
        <v>1406</v>
      </c>
      <c r="AT206" s="219" t="s">
        <v>158</v>
      </c>
      <c r="AU206" s="219" t="s">
        <v>86</v>
      </c>
      <c r="AY206" s="20" t="s">
        <v>156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20" t="s">
        <v>86</v>
      </c>
      <c r="BK206" s="220">
        <f>ROUND(I206*H206,2)</f>
        <v>0</v>
      </c>
      <c r="BL206" s="20" t="s">
        <v>1406</v>
      </c>
      <c r="BM206" s="219" t="s">
        <v>2102</v>
      </c>
    </row>
    <row r="207" s="2" customFormat="1">
      <c r="A207" s="42"/>
      <c r="B207" s="43"/>
      <c r="C207" s="44"/>
      <c r="D207" s="221" t="s">
        <v>164</v>
      </c>
      <c r="E207" s="44"/>
      <c r="F207" s="222" t="s">
        <v>1619</v>
      </c>
      <c r="G207" s="44"/>
      <c r="H207" s="44"/>
      <c r="I207" s="223"/>
      <c r="J207" s="44"/>
      <c r="K207" s="44"/>
      <c r="L207" s="48"/>
      <c r="M207" s="224"/>
      <c r="N207" s="225"/>
      <c r="O207" s="88"/>
      <c r="P207" s="88"/>
      <c r="Q207" s="88"/>
      <c r="R207" s="88"/>
      <c r="S207" s="88"/>
      <c r="T207" s="89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T207" s="20" t="s">
        <v>164</v>
      </c>
      <c r="AU207" s="20" t="s">
        <v>86</v>
      </c>
    </row>
    <row r="208" s="2" customFormat="1" ht="16.5" customHeight="1">
      <c r="A208" s="42"/>
      <c r="B208" s="43"/>
      <c r="C208" s="208" t="s">
        <v>563</v>
      </c>
      <c r="D208" s="208" t="s">
        <v>158</v>
      </c>
      <c r="E208" s="209" t="s">
        <v>2103</v>
      </c>
      <c r="F208" s="210" t="s">
        <v>2104</v>
      </c>
      <c r="G208" s="211" t="s">
        <v>561</v>
      </c>
      <c r="H208" s="212">
        <v>1</v>
      </c>
      <c r="I208" s="213"/>
      <c r="J208" s="214">
        <f>ROUND(I208*H208,2)</f>
        <v>0</v>
      </c>
      <c r="K208" s="210" t="s">
        <v>32</v>
      </c>
      <c r="L208" s="48"/>
      <c r="M208" s="215" t="s">
        <v>32</v>
      </c>
      <c r="N208" s="216" t="s">
        <v>49</v>
      </c>
      <c r="O208" s="88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R208" s="219" t="s">
        <v>1406</v>
      </c>
      <c r="AT208" s="219" t="s">
        <v>158</v>
      </c>
      <c r="AU208" s="219" t="s">
        <v>86</v>
      </c>
      <c r="AY208" s="20" t="s">
        <v>156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0" t="s">
        <v>86</v>
      </c>
      <c r="BK208" s="220">
        <f>ROUND(I208*H208,2)</f>
        <v>0</v>
      </c>
      <c r="BL208" s="20" t="s">
        <v>1406</v>
      </c>
      <c r="BM208" s="219" t="s">
        <v>2105</v>
      </c>
    </row>
    <row r="209" s="2" customFormat="1">
      <c r="A209" s="42"/>
      <c r="B209" s="43"/>
      <c r="C209" s="44"/>
      <c r="D209" s="221" t="s">
        <v>164</v>
      </c>
      <c r="E209" s="44"/>
      <c r="F209" s="222" t="s">
        <v>2104</v>
      </c>
      <c r="G209" s="44"/>
      <c r="H209" s="44"/>
      <c r="I209" s="223"/>
      <c r="J209" s="44"/>
      <c r="K209" s="44"/>
      <c r="L209" s="48"/>
      <c r="M209" s="224"/>
      <c r="N209" s="225"/>
      <c r="O209" s="88"/>
      <c r="P209" s="88"/>
      <c r="Q209" s="88"/>
      <c r="R209" s="88"/>
      <c r="S209" s="88"/>
      <c r="T209" s="89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T209" s="20" t="s">
        <v>164</v>
      </c>
      <c r="AU209" s="20" t="s">
        <v>86</v>
      </c>
    </row>
    <row r="210" s="2" customFormat="1" ht="16.5" customHeight="1">
      <c r="A210" s="42"/>
      <c r="B210" s="43"/>
      <c r="C210" s="208" t="s">
        <v>567</v>
      </c>
      <c r="D210" s="208" t="s">
        <v>158</v>
      </c>
      <c r="E210" s="209" t="s">
        <v>2106</v>
      </c>
      <c r="F210" s="210" t="s">
        <v>2107</v>
      </c>
      <c r="G210" s="211" t="s">
        <v>561</v>
      </c>
      <c r="H210" s="212">
        <v>1</v>
      </c>
      <c r="I210" s="213"/>
      <c r="J210" s="214">
        <f>ROUND(I210*H210,2)</f>
        <v>0</v>
      </c>
      <c r="K210" s="210" t="s">
        <v>32</v>
      </c>
      <c r="L210" s="48"/>
      <c r="M210" s="215" t="s">
        <v>32</v>
      </c>
      <c r="N210" s="216" t="s">
        <v>49</v>
      </c>
      <c r="O210" s="88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R210" s="219" t="s">
        <v>1406</v>
      </c>
      <c r="AT210" s="219" t="s">
        <v>158</v>
      </c>
      <c r="AU210" s="219" t="s">
        <v>86</v>
      </c>
      <c r="AY210" s="20" t="s">
        <v>156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86</v>
      </c>
      <c r="BK210" s="220">
        <f>ROUND(I210*H210,2)</f>
        <v>0</v>
      </c>
      <c r="BL210" s="20" t="s">
        <v>1406</v>
      </c>
      <c r="BM210" s="219" t="s">
        <v>2108</v>
      </c>
    </row>
    <row r="211" s="2" customFormat="1">
      <c r="A211" s="42"/>
      <c r="B211" s="43"/>
      <c r="C211" s="44"/>
      <c r="D211" s="221" t="s">
        <v>164</v>
      </c>
      <c r="E211" s="44"/>
      <c r="F211" s="222" t="s">
        <v>2107</v>
      </c>
      <c r="G211" s="44"/>
      <c r="H211" s="44"/>
      <c r="I211" s="223"/>
      <c r="J211" s="44"/>
      <c r="K211" s="44"/>
      <c r="L211" s="48"/>
      <c r="M211" s="224"/>
      <c r="N211" s="225"/>
      <c r="O211" s="88"/>
      <c r="P211" s="88"/>
      <c r="Q211" s="88"/>
      <c r="R211" s="88"/>
      <c r="S211" s="88"/>
      <c r="T211" s="89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T211" s="20" t="s">
        <v>164</v>
      </c>
      <c r="AU211" s="20" t="s">
        <v>86</v>
      </c>
    </row>
    <row r="212" s="2" customFormat="1" ht="16.5" customHeight="1">
      <c r="A212" s="42"/>
      <c r="B212" s="43"/>
      <c r="C212" s="208" t="s">
        <v>571</v>
      </c>
      <c r="D212" s="208" t="s">
        <v>158</v>
      </c>
      <c r="E212" s="209" t="s">
        <v>2109</v>
      </c>
      <c r="F212" s="210" t="s">
        <v>2110</v>
      </c>
      <c r="G212" s="211" t="s">
        <v>561</v>
      </c>
      <c r="H212" s="212">
        <v>1</v>
      </c>
      <c r="I212" s="213"/>
      <c r="J212" s="214">
        <f>ROUND(I212*H212,2)</f>
        <v>0</v>
      </c>
      <c r="K212" s="210" t="s">
        <v>32</v>
      </c>
      <c r="L212" s="48"/>
      <c r="M212" s="215" t="s">
        <v>32</v>
      </c>
      <c r="N212" s="216" t="s">
        <v>49</v>
      </c>
      <c r="O212" s="88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R212" s="219" t="s">
        <v>1406</v>
      </c>
      <c r="AT212" s="219" t="s">
        <v>158</v>
      </c>
      <c r="AU212" s="219" t="s">
        <v>86</v>
      </c>
      <c r="AY212" s="20" t="s">
        <v>156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20" t="s">
        <v>86</v>
      </c>
      <c r="BK212" s="220">
        <f>ROUND(I212*H212,2)</f>
        <v>0</v>
      </c>
      <c r="BL212" s="20" t="s">
        <v>1406</v>
      </c>
      <c r="BM212" s="219" t="s">
        <v>2111</v>
      </c>
    </row>
    <row r="213" s="2" customFormat="1">
      <c r="A213" s="42"/>
      <c r="B213" s="43"/>
      <c r="C213" s="44"/>
      <c r="D213" s="221" t="s">
        <v>164</v>
      </c>
      <c r="E213" s="44"/>
      <c r="F213" s="222" t="s">
        <v>2110</v>
      </c>
      <c r="G213" s="44"/>
      <c r="H213" s="44"/>
      <c r="I213" s="223"/>
      <c r="J213" s="44"/>
      <c r="K213" s="44"/>
      <c r="L213" s="48"/>
      <c r="M213" s="224"/>
      <c r="N213" s="225"/>
      <c r="O213" s="88"/>
      <c r="P213" s="88"/>
      <c r="Q213" s="88"/>
      <c r="R213" s="88"/>
      <c r="S213" s="88"/>
      <c r="T213" s="89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T213" s="20" t="s">
        <v>164</v>
      </c>
      <c r="AU213" s="20" t="s">
        <v>86</v>
      </c>
    </row>
    <row r="214" s="2" customFormat="1" ht="16.5" customHeight="1">
      <c r="A214" s="42"/>
      <c r="B214" s="43"/>
      <c r="C214" s="208" t="s">
        <v>575</v>
      </c>
      <c r="D214" s="208" t="s">
        <v>158</v>
      </c>
      <c r="E214" s="209" t="s">
        <v>21</v>
      </c>
      <c r="F214" s="210" t="s">
        <v>2112</v>
      </c>
      <c r="G214" s="211" t="s">
        <v>561</v>
      </c>
      <c r="H214" s="212">
        <v>1</v>
      </c>
      <c r="I214" s="213"/>
      <c r="J214" s="214">
        <f>ROUND(I214*H214,2)</f>
        <v>0</v>
      </c>
      <c r="K214" s="210" t="s">
        <v>32</v>
      </c>
      <c r="L214" s="48"/>
      <c r="M214" s="215" t="s">
        <v>32</v>
      </c>
      <c r="N214" s="216" t="s">
        <v>49</v>
      </c>
      <c r="O214" s="88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R214" s="219" t="s">
        <v>1406</v>
      </c>
      <c r="AT214" s="219" t="s">
        <v>158</v>
      </c>
      <c r="AU214" s="219" t="s">
        <v>86</v>
      </c>
      <c r="AY214" s="20" t="s">
        <v>156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20" t="s">
        <v>86</v>
      </c>
      <c r="BK214" s="220">
        <f>ROUND(I214*H214,2)</f>
        <v>0</v>
      </c>
      <c r="BL214" s="20" t="s">
        <v>1406</v>
      </c>
      <c r="BM214" s="219" t="s">
        <v>2113</v>
      </c>
    </row>
    <row r="215" s="2" customFormat="1">
      <c r="A215" s="42"/>
      <c r="B215" s="43"/>
      <c r="C215" s="44"/>
      <c r="D215" s="221" t="s">
        <v>164</v>
      </c>
      <c r="E215" s="44"/>
      <c r="F215" s="222" t="s">
        <v>2112</v>
      </c>
      <c r="G215" s="44"/>
      <c r="H215" s="44"/>
      <c r="I215" s="223"/>
      <c r="J215" s="44"/>
      <c r="K215" s="44"/>
      <c r="L215" s="48"/>
      <c r="M215" s="283"/>
      <c r="N215" s="284"/>
      <c r="O215" s="285"/>
      <c r="P215" s="285"/>
      <c r="Q215" s="285"/>
      <c r="R215" s="285"/>
      <c r="S215" s="285"/>
      <c r="T215" s="286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T215" s="20" t="s">
        <v>164</v>
      </c>
      <c r="AU215" s="20" t="s">
        <v>86</v>
      </c>
    </row>
    <row r="216" s="2" customFormat="1" ht="6.96" customHeight="1">
      <c r="A216" s="42"/>
      <c r="B216" s="63"/>
      <c r="C216" s="64"/>
      <c r="D216" s="64"/>
      <c r="E216" s="64"/>
      <c r="F216" s="64"/>
      <c r="G216" s="64"/>
      <c r="H216" s="64"/>
      <c r="I216" s="64"/>
      <c r="J216" s="64"/>
      <c r="K216" s="64"/>
      <c r="L216" s="48"/>
      <c r="M216" s="42"/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</row>
  </sheetData>
  <sheetProtection sheet="1" autoFilter="0" formatColumns="0" formatRows="0" objects="1" scenarios="1" spinCount="100000" saltValue="iTtDkDORBLO8syoqm6gNXgZrWdtbKGhUP1zkI/PJZyMPoYXFxgKah3YKMuv2+UdTe1JBZLIaIaj9jOC689HM7Q==" hashValue="xhJYqhwP4IYUdWLccP29FwJulbZ023Mk8WCDUFyAzpoiz6RTsrfau8m4ZKRQBCMgNG1oRhts09t2wg2zdGuiLA==" algorithmName="SHA-512" password="CC35"/>
  <autoFilter ref="C85:K21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- A - ITIKA (dotce)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2114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32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2"/>
      <c r="B27" s="143"/>
      <c r="C27" s="142"/>
      <c r="D27" s="142"/>
      <c r="E27" s="144" t="s">
        <v>2115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ROUND(J80,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ROUND((SUM(BE80:BE121)),  2)</f>
        <v>0</v>
      </c>
      <c r="G33" s="42"/>
      <c r="H33" s="42"/>
      <c r="I33" s="152">
        <v>0.20999999999999999</v>
      </c>
      <c r="J33" s="151">
        <f>ROUND(((SUM(BE80:BE121))*I33),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ROUND((SUM(BF80:BF121)),  2)</f>
        <v>0</v>
      </c>
      <c r="G34" s="42"/>
      <c r="H34" s="42"/>
      <c r="I34" s="152">
        <v>0.14999999999999999</v>
      </c>
      <c r="J34" s="151">
        <f>ROUND(((SUM(BF80:BF121))*I34),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ROUND((SUM(BG80:BG121)),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ROUND((SUM(BH80:BH121)),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ROUND((SUM(BI80:BI121)),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- A - ITIKA (dotce)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02-D.1.4.5-SLA - Slaboproud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J80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2116</v>
      </c>
      <c r="E60" s="172"/>
      <c r="F60" s="172"/>
      <c r="G60" s="172"/>
      <c r="H60" s="172"/>
      <c r="I60" s="172"/>
      <c r="J60" s="173">
        <f>J81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2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13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6.96" customHeight="1">
      <c r="A62" s="42"/>
      <c r="B62" s="63"/>
      <c r="C62" s="64"/>
      <c r="D62" s="64"/>
      <c r="E62" s="64"/>
      <c r="F62" s="64"/>
      <c r="G62" s="64"/>
      <c r="H62" s="64"/>
      <c r="I62" s="64"/>
      <c r="J62" s="64"/>
      <c r="K62" s="64"/>
      <c r="L62" s="13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6" s="2" customFormat="1" ht="6.96" customHeight="1">
      <c r="A66" s="42"/>
      <c r="B66" s="65"/>
      <c r="C66" s="66"/>
      <c r="D66" s="66"/>
      <c r="E66" s="66"/>
      <c r="F66" s="66"/>
      <c r="G66" s="66"/>
      <c r="H66" s="66"/>
      <c r="I66" s="66"/>
      <c r="J66" s="66"/>
      <c r="K66" s="66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24.96" customHeight="1">
      <c r="A67" s="42"/>
      <c r="B67" s="43"/>
      <c r="C67" s="26" t="s">
        <v>141</v>
      </c>
      <c r="D67" s="44"/>
      <c r="E67" s="44"/>
      <c r="F67" s="44"/>
      <c r="G67" s="44"/>
      <c r="H67" s="44"/>
      <c r="I67" s="44"/>
      <c r="J67" s="44"/>
      <c r="K67" s="4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6.96" customHeight="1">
      <c r="A68" s="42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12" customHeight="1">
      <c r="A69" s="42"/>
      <c r="B69" s="43"/>
      <c r="C69" s="35" t="s">
        <v>16</v>
      </c>
      <c r="D69" s="44"/>
      <c r="E69" s="44"/>
      <c r="F69" s="44"/>
      <c r="G69" s="44"/>
      <c r="H69" s="44"/>
      <c r="I69" s="44"/>
      <c r="J69" s="44"/>
      <c r="K69" s="4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16.5" customHeight="1">
      <c r="A70" s="42"/>
      <c r="B70" s="43"/>
      <c r="C70" s="44"/>
      <c r="D70" s="44"/>
      <c r="E70" s="164" t="str">
        <f>E7</f>
        <v>Revitalizace areálu Sokolovského zámku-Stavební úpravy SV a části SZ křídla - A - ITIKA (dotce)</v>
      </c>
      <c r="F70" s="35"/>
      <c r="G70" s="35"/>
      <c r="H70" s="35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2" customHeight="1">
      <c r="A71" s="42"/>
      <c r="B71" s="43"/>
      <c r="C71" s="35" t="s">
        <v>114</v>
      </c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6.5" customHeight="1">
      <c r="A72" s="42"/>
      <c r="B72" s="43"/>
      <c r="C72" s="44"/>
      <c r="D72" s="44"/>
      <c r="E72" s="73" t="str">
        <f>E9</f>
        <v>02-D.1.4.5-SLA - Slaboproud</v>
      </c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22</v>
      </c>
      <c r="D74" s="44"/>
      <c r="E74" s="44"/>
      <c r="F74" s="30" t="str">
        <f>F12</f>
        <v>Sokolov</v>
      </c>
      <c r="G74" s="44"/>
      <c r="H74" s="44"/>
      <c r="I74" s="35" t="s">
        <v>24</v>
      </c>
      <c r="J74" s="76" t="str">
        <f>IF(J12="","",J12)</f>
        <v>10. 6. 2024</v>
      </c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25.65" customHeight="1">
      <c r="A76" s="42"/>
      <c r="B76" s="43"/>
      <c r="C76" s="35" t="s">
        <v>30</v>
      </c>
      <c r="D76" s="44"/>
      <c r="E76" s="44"/>
      <c r="F76" s="30" t="str">
        <f>E15</f>
        <v>Muzeum Sokolov p.o.</v>
      </c>
      <c r="G76" s="44"/>
      <c r="H76" s="44"/>
      <c r="I76" s="35" t="s">
        <v>37</v>
      </c>
      <c r="J76" s="40" t="str">
        <f>E21</f>
        <v>JURICA a.s. - Ateliér Sokolov</v>
      </c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5.15" customHeight="1">
      <c r="A77" s="42"/>
      <c r="B77" s="43"/>
      <c r="C77" s="35" t="s">
        <v>35</v>
      </c>
      <c r="D77" s="44"/>
      <c r="E77" s="44"/>
      <c r="F77" s="30" t="str">
        <f>IF(E18="","",E18)</f>
        <v>Vyplň údaj</v>
      </c>
      <c r="G77" s="44"/>
      <c r="H77" s="44"/>
      <c r="I77" s="35" t="s">
        <v>40</v>
      </c>
      <c r="J77" s="40" t="str">
        <f>E24</f>
        <v>Eva Marková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0.32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11" customFormat="1" ht="29.28" customHeight="1">
      <c r="A79" s="181"/>
      <c r="B79" s="182"/>
      <c r="C79" s="183" t="s">
        <v>142</v>
      </c>
      <c r="D79" s="184" t="s">
        <v>63</v>
      </c>
      <c r="E79" s="184" t="s">
        <v>59</v>
      </c>
      <c r="F79" s="184" t="s">
        <v>60</v>
      </c>
      <c r="G79" s="184" t="s">
        <v>143</v>
      </c>
      <c r="H79" s="184" t="s">
        <v>144</v>
      </c>
      <c r="I79" s="184" t="s">
        <v>145</v>
      </c>
      <c r="J79" s="184" t="s">
        <v>118</v>
      </c>
      <c r="K79" s="185" t="s">
        <v>146</v>
      </c>
      <c r="L79" s="186"/>
      <c r="M79" s="96" t="s">
        <v>32</v>
      </c>
      <c r="N79" s="97" t="s">
        <v>48</v>
      </c>
      <c r="O79" s="97" t="s">
        <v>147</v>
      </c>
      <c r="P79" s="97" t="s">
        <v>148</v>
      </c>
      <c r="Q79" s="97" t="s">
        <v>149</v>
      </c>
      <c r="R79" s="97" t="s">
        <v>150</v>
      </c>
      <c r="S79" s="97" t="s">
        <v>151</v>
      </c>
      <c r="T79" s="98" t="s">
        <v>152</v>
      </c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</row>
    <row r="80" s="2" customFormat="1" ht="22.8" customHeight="1">
      <c r="A80" s="42"/>
      <c r="B80" s="43"/>
      <c r="C80" s="103" t="s">
        <v>153</v>
      </c>
      <c r="D80" s="44"/>
      <c r="E80" s="44"/>
      <c r="F80" s="44"/>
      <c r="G80" s="44"/>
      <c r="H80" s="44"/>
      <c r="I80" s="44"/>
      <c r="J80" s="187">
        <f>BK80</f>
        <v>0</v>
      </c>
      <c r="K80" s="44"/>
      <c r="L80" s="48"/>
      <c r="M80" s="99"/>
      <c r="N80" s="188"/>
      <c r="O80" s="100"/>
      <c r="P80" s="189">
        <f>P81</f>
        <v>0</v>
      </c>
      <c r="Q80" s="100"/>
      <c r="R80" s="189">
        <f>R81</f>
        <v>0</v>
      </c>
      <c r="S80" s="100"/>
      <c r="T80" s="190">
        <f>T81</f>
        <v>0</v>
      </c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T80" s="20" t="s">
        <v>77</v>
      </c>
      <c r="AU80" s="20" t="s">
        <v>119</v>
      </c>
      <c r="BK80" s="191">
        <f>BK81</f>
        <v>0</v>
      </c>
    </row>
    <row r="81" s="12" customFormat="1" ht="25.92" customHeight="1">
      <c r="A81" s="12"/>
      <c r="B81" s="192"/>
      <c r="C81" s="193"/>
      <c r="D81" s="194" t="s">
        <v>77</v>
      </c>
      <c r="E81" s="195" t="s">
        <v>2117</v>
      </c>
      <c r="F81" s="195" t="s">
        <v>2118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SUM(P82:P121)</f>
        <v>0</v>
      </c>
      <c r="Q81" s="200"/>
      <c r="R81" s="201">
        <f>SUM(R82:R121)</f>
        <v>0</v>
      </c>
      <c r="S81" s="200"/>
      <c r="T81" s="202">
        <f>SUM(T82:T121)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3" t="s">
        <v>86</v>
      </c>
      <c r="AT81" s="204" t="s">
        <v>77</v>
      </c>
      <c r="AU81" s="204" t="s">
        <v>78</v>
      </c>
      <c r="AY81" s="203" t="s">
        <v>156</v>
      </c>
      <c r="BK81" s="205">
        <f>SUM(BK82:BK121)</f>
        <v>0</v>
      </c>
    </row>
    <row r="82" s="2" customFormat="1" ht="16.5" customHeight="1">
      <c r="A82" s="42"/>
      <c r="B82" s="43"/>
      <c r="C82" s="208" t="s">
        <v>86</v>
      </c>
      <c r="D82" s="208" t="s">
        <v>158</v>
      </c>
      <c r="E82" s="209" t="s">
        <v>162</v>
      </c>
      <c r="F82" s="210" t="s">
        <v>2119</v>
      </c>
      <c r="G82" s="211" t="s">
        <v>306</v>
      </c>
      <c r="H82" s="212">
        <v>3</v>
      </c>
      <c r="I82" s="213"/>
      <c r="J82" s="214">
        <f>ROUND(I82*H82,2)</f>
        <v>0</v>
      </c>
      <c r="K82" s="210" t="s">
        <v>32</v>
      </c>
      <c r="L82" s="48"/>
      <c r="M82" s="215" t="s">
        <v>32</v>
      </c>
      <c r="N82" s="216" t="s">
        <v>49</v>
      </c>
      <c r="O82" s="88"/>
      <c r="P82" s="217">
        <f>O82*H82</f>
        <v>0</v>
      </c>
      <c r="Q82" s="217">
        <v>0</v>
      </c>
      <c r="R82" s="217">
        <f>Q82*H82</f>
        <v>0</v>
      </c>
      <c r="S82" s="217">
        <v>0</v>
      </c>
      <c r="T82" s="218">
        <f>S82*H82</f>
        <v>0</v>
      </c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R82" s="219" t="s">
        <v>162</v>
      </c>
      <c r="AT82" s="219" t="s">
        <v>158</v>
      </c>
      <c r="AU82" s="219" t="s">
        <v>86</v>
      </c>
      <c r="AY82" s="20" t="s">
        <v>156</v>
      </c>
      <c r="BE82" s="220">
        <f>IF(N82="základní",J82,0)</f>
        <v>0</v>
      </c>
      <c r="BF82" s="220">
        <f>IF(N82="snížená",J82,0)</f>
        <v>0</v>
      </c>
      <c r="BG82" s="220">
        <f>IF(N82="zákl. přenesená",J82,0)</f>
        <v>0</v>
      </c>
      <c r="BH82" s="220">
        <f>IF(N82="sníž. přenesená",J82,0)</f>
        <v>0</v>
      </c>
      <c r="BI82" s="220">
        <f>IF(N82="nulová",J82,0)</f>
        <v>0</v>
      </c>
      <c r="BJ82" s="20" t="s">
        <v>86</v>
      </c>
      <c r="BK82" s="220">
        <f>ROUND(I82*H82,2)</f>
        <v>0</v>
      </c>
      <c r="BL82" s="20" t="s">
        <v>162</v>
      </c>
      <c r="BM82" s="219" t="s">
        <v>2120</v>
      </c>
    </row>
    <row r="83" s="2" customFormat="1">
      <c r="A83" s="42"/>
      <c r="B83" s="43"/>
      <c r="C83" s="44"/>
      <c r="D83" s="221" t="s">
        <v>164</v>
      </c>
      <c r="E83" s="44"/>
      <c r="F83" s="222" t="s">
        <v>2121</v>
      </c>
      <c r="G83" s="44"/>
      <c r="H83" s="44"/>
      <c r="I83" s="223"/>
      <c r="J83" s="44"/>
      <c r="K83" s="44"/>
      <c r="L83" s="48"/>
      <c r="M83" s="224"/>
      <c r="N83" s="225"/>
      <c r="O83" s="88"/>
      <c r="P83" s="88"/>
      <c r="Q83" s="88"/>
      <c r="R83" s="88"/>
      <c r="S83" s="88"/>
      <c r="T83" s="89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T83" s="20" t="s">
        <v>164</v>
      </c>
      <c r="AU83" s="20" t="s">
        <v>86</v>
      </c>
    </row>
    <row r="84" s="2" customFormat="1" ht="16.5" customHeight="1">
      <c r="A84" s="42"/>
      <c r="B84" s="43"/>
      <c r="C84" s="208" t="s">
        <v>88</v>
      </c>
      <c r="D84" s="208" t="s">
        <v>158</v>
      </c>
      <c r="E84" s="209" t="s">
        <v>190</v>
      </c>
      <c r="F84" s="210" t="s">
        <v>2122</v>
      </c>
      <c r="G84" s="211" t="s">
        <v>306</v>
      </c>
      <c r="H84" s="212">
        <v>24</v>
      </c>
      <c r="I84" s="213"/>
      <c r="J84" s="214">
        <f>ROUND(I84*H84,2)</f>
        <v>0</v>
      </c>
      <c r="K84" s="210" t="s">
        <v>32</v>
      </c>
      <c r="L84" s="48"/>
      <c r="M84" s="215" t="s">
        <v>32</v>
      </c>
      <c r="N84" s="216" t="s">
        <v>49</v>
      </c>
      <c r="O84" s="88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R84" s="219" t="s">
        <v>162</v>
      </c>
      <c r="AT84" s="219" t="s">
        <v>158</v>
      </c>
      <c r="AU84" s="219" t="s">
        <v>86</v>
      </c>
      <c r="AY84" s="20" t="s">
        <v>156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20" t="s">
        <v>86</v>
      </c>
      <c r="BK84" s="220">
        <f>ROUND(I84*H84,2)</f>
        <v>0</v>
      </c>
      <c r="BL84" s="20" t="s">
        <v>162</v>
      </c>
      <c r="BM84" s="219" t="s">
        <v>2123</v>
      </c>
    </row>
    <row r="85" s="2" customFormat="1">
      <c r="A85" s="42"/>
      <c r="B85" s="43"/>
      <c r="C85" s="44"/>
      <c r="D85" s="221" t="s">
        <v>164</v>
      </c>
      <c r="E85" s="44"/>
      <c r="F85" s="222" t="s">
        <v>2124</v>
      </c>
      <c r="G85" s="44"/>
      <c r="H85" s="44"/>
      <c r="I85" s="223"/>
      <c r="J85" s="44"/>
      <c r="K85" s="44"/>
      <c r="L85" s="48"/>
      <c r="M85" s="224"/>
      <c r="N85" s="225"/>
      <c r="O85" s="88"/>
      <c r="P85" s="88"/>
      <c r="Q85" s="88"/>
      <c r="R85" s="88"/>
      <c r="S85" s="88"/>
      <c r="T85" s="89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164</v>
      </c>
      <c r="AU85" s="20" t="s">
        <v>86</v>
      </c>
    </row>
    <row r="86" s="2" customFormat="1" ht="16.5" customHeight="1">
      <c r="A86" s="42"/>
      <c r="B86" s="43"/>
      <c r="C86" s="208" t="s">
        <v>173</v>
      </c>
      <c r="D86" s="208" t="s">
        <v>158</v>
      </c>
      <c r="E86" s="209" t="s">
        <v>196</v>
      </c>
      <c r="F86" s="210" t="s">
        <v>2125</v>
      </c>
      <c r="G86" s="211" t="s">
        <v>306</v>
      </c>
      <c r="H86" s="212">
        <v>24</v>
      </c>
      <c r="I86" s="213"/>
      <c r="J86" s="214">
        <f>ROUND(I86*H86,2)</f>
        <v>0</v>
      </c>
      <c r="K86" s="210" t="s">
        <v>32</v>
      </c>
      <c r="L86" s="48"/>
      <c r="M86" s="215" t="s">
        <v>32</v>
      </c>
      <c r="N86" s="216" t="s">
        <v>49</v>
      </c>
      <c r="O86" s="88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R86" s="219" t="s">
        <v>162</v>
      </c>
      <c r="AT86" s="219" t="s">
        <v>158</v>
      </c>
      <c r="AU86" s="219" t="s">
        <v>86</v>
      </c>
      <c r="AY86" s="20" t="s">
        <v>156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86</v>
      </c>
      <c r="BK86" s="220">
        <f>ROUND(I86*H86,2)</f>
        <v>0</v>
      </c>
      <c r="BL86" s="20" t="s">
        <v>162</v>
      </c>
      <c r="BM86" s="219" t="s">
        <v>2126</v>
      </c>
    </row>
    <row r="87" s="2" customFormat="1">
      <c r="A87" s="42"/>
      <c r="B87" s="43"/>
      <c r="C87" s="44"/>
      <c r="D87" s="221" t="s">
        <v>164</v>
      </c>
      <c r="E87" s="44"/>
      <c r="F87" s="222" t="s">
        <v>2127</v>
      </c>
      <c r="G87" s="44"/>
      <c r="H87" s="44"/>
      <c r="I87" s="223"/>
      <c r="J87" s="44"/>
      <c r="K87" s="44"/>
      <c r="L87" s="48"/>
      <c r="M87" s="224"/>
      <c r="N87" s="225"/>
      <c r="O87" s="88"/>
      <c r="P87" s="88"/>
      <c r="Q87" s="88"/>
      <c r="R87" s="88"/>
      <c r="S87" s="88"/>
      <c r="T87" s="89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164</v>
      </c>
      <c r="AU87" s="20" t="s">
        <v>86</v>
      </c>
    </row>
    <row r="88" s="2" customFormat="1" ht="16.5" customHeight="1">
      <c r="A88" s="42"/>
      <c r="B88" s="43"/>
      <c r="C88" s="208" t="s">
        <v>162</v>
      </c>
      <c r="D88" s="208" t="s">
        <v>158</v>
      </c>
      <c r="E88" s="209" t="s">
        <v>202</v>
      </c>
      <c r="F88" s="210" t="s">
        <v>2128</v>
      </c>
      <c r="G88" s="211" t="s">
        <v>306</v>
      </c>
      <c r="H88" s="212">
        <v>2</v>
      </c>
      <c r="I88" s="213"/>
      <c r="J88" s="214">
        <f>ROUND(I88*H88,2)</f>
        <v>0</v>
      </c>
      <c r="K88" s="210" t="s">
        <v>32</v>
      </c>
      <c r="L88" s="48"/>
      <c r="M88" s="215" t="s">
        <v>32</v>
      </c>
      <c r="N88" s="216" t="s">
        <v>49</v>
      </c>
      <c r="O88" s="88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19" t="s">
        <v>162</v>
      </c>
      <c r="AT88" s="219" t="s">
        <v>158</v>
      </c>
      <c r="AU88" s="219" t="s">
        <v>86</v>
      </c>
      <c r="AY88" s="20" t="s">
        <v>156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162</v>
      </c>
      <c r="BM88" s="219" t="s">
        <v>2129</v>
      </c>
    </row>
    <row r="89" s="2" customFormat="1">
      <c r="A89" s="42"/>
      <c r="B89" s="43"/>
      <c r="C89" s="44"/>
      <c r="D89" s="221" t="s">
        <v>164</v>
      </c>
      <c r="E89" s="44"/>
      <c r="F89" s="222" t="s">
        <v>2130</v>
      </c>
      <c r="G89" s="44"/>
      <c r="H89" s="44"/>
      <c r="I89" s="223"/>
      <c r="J89" s="44"/>
      <c r="K89" s="44"/>
      <c r="L89" s="48"/>
      <c r="M89" s="224"/>
      <c r="N89" s="225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164</v>
      </c>
      <c r="AU89" s="20" t="s">
        <v>86</v>
      </c>
    </row>
    <row r="90" s="2" customFormat="1" ht="16.5" customHeight="1">
      <c r="A90" s="42"/>
      <c r="B90" s="43"/>
      <c r="C90" s="208" t="s">
        <v>190</v>
      </c>
      <c r="D90" s="208" t="s">
        <v>158</v>
      </c>
      <c r="E90" s="209" t="s">
        <v>207</v>
      </c>
      <c r="F90" s="210" t="s">
        <v>2131</v>
      </c>
      <c r="G90" s="211" t="s">
        <v>306</v>
      </c>
      <c r="H90" s="212">
        <v>1</v>
      </c>
      <c r="I90" s="213"/>
      <c r="J90" s="214">
        <f>ROUND(I90*H90,2)</f>
        <v>0</v>
      </c>
      <c r="K90" s="210" t="s">
        <v>32</v>
      </c>
      <c r="L90" s="48"/>
      <c r="M90" s="215" t="s">
        <v>32</v>
      </c>
      <c r="N90" s="216" t="s">
        <v>49</v>
      </c>
      <c r="O90" s="8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162</v>
      </c>
      <c r="AT90" s="219" t="s">
        <v>158</v>
      </c>
      <c r="AU90" s="219" t="s">
        <v>86</v>
      </c>
      <c r="AY90" s="20" t="s">
        <v>156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162</v>
      </c>
      <c r="BM90" s="219" t="s">
        <v>2132</v>
      </c>
    </row>
    <row r="91" s="2" customFormat="1">
      <c r="A91" s="42"/>
      <c r="B91" s="43"/>
      <c r="C91" s="44"/>
      <c r="D91" s="221" t="s">
        <v>164</v>
      </c>
      <c r="E91" s="44"/>
      <c r="F91" s="222" t="s">
        <v>2133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164</v>
      </c>
      <c r="AU91" s="20" t="s">
        <v>86</v>
      </c>
    </row>
    <row r="92" s="2" customFormat="1" ht="16.5" customHeight="1">
      <c r="A92" s="42"/>
      <c r="B92" s="43"/>
      <c r="C92" s="208" t="s">
        <v>196</v>
      </c>
      <c r="D92" s="208" t="s">
        <v>158</v>
      </c>
      <c r="E92" s="209" t="s">
        <v>213</v>
      </c>
      <c r="F92" s="210" t="s">
        <v>2134</v>
      </c>
      <c r="G92" s="211" t="s">
        <v>306</v>
      </c>
      <c r="H92" s="212">
        <v>1</v>
      </c>
      <c r="I92" s="213"/>
      <c r="J92" s="214">
        <f>ROUND(I92*H92,2)</f>
        <v>0</v>
      </c>
      <c r="K92" s="210" t="s">
        <v>32</v>
      </c>
      <c r="L92" s="48"/>
      <c r="M92" s="215" t="s">
        <v>32</v>
      </c>
      <c r="N92" s="216" t="s">
        <v>49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162</v>
      </c>
      <c r="AT92" s="219" t="s">
        <v>158</v>
      </c>
      <c r="AU92" s="219" t="s">
        <v>86</v>
      </c>
      <c r="AY92" s="20" t="s">
        <v>156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162</v>
      </c>
      <c r="BM92" s="219" t="s">
        <v>2135</v>
      </c>
    </row>
    <row r="93" s="2" customFormat="1">
      <c r="A93" s="42"/>
      <c r="B93" s="43"/>
      <c r="C93" s="44"/>
      <c r="D93" s="221" t="s">
        <v>164</v>
      </c>
      <c r="E93" s="44"/>
      <c r="F93" s="222" t="s">
        <v>2136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164</v>
      </c>
      <c r="AU93" s="20" t="s">
        <v>86</v>
      </c>
    </row>
    <row r="94" s="2" customFormat="1" ht="16.5" customHeight="1">
      <c r="A94" s="42"/>
      <c r="B94" s="43"/>
      <c r="C94" s="208" t="s">
        <v>202</v>
      </c>
      <c r="D94" s="208" t="s">
        <v>158</v>
      </c>
      <c r="E94" s="209" t="s">
        <v>8</v>
      </c>
      <c r="F94" s="210" t="s">
        <v>2137</v>
      </c>
      <c r="G94" s="211" t="s">
        <v>306</v>
      </c>
      <c r="H94" s="212">
        <v>1</v>
      </c>
      <c r="I94" s="213"/>
      <c r="J94" s="214">
        <f>ROUND(I94*H94,2)</f>
        <v>0</v>
      </c>
      <c r="K94" s="210" t="s">
        <v>32</v>
      </c>
      <c r="L94" s="48"/>
      <c r="M94" s="215" t="s">
        <v>32</v>
      </c>
      <c r="N94" s="216" t="s">
        <v>49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162</v>
      </c>
      <c r="AT94" s="219" t="s">
        <v>158</v>
      </c>
      <c r="AU94" s="219" t="s">
        <v>86</v>
      </c>
      <c r="AY94" s="20" t="s">
        <v>156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162</v>
      </c>
      <c r="BM94" s="219" t="s">
        <v>2138</v>
      </c>
    </row>
    <row r="95" s="2" customFormat="1">
      <c r="A95" s="42"/>
      <c r="B95" s="43"/>
      <c r="C95" s="44"/>
      <c r="D95" s="221" t="s">
        <v>164</v>
      </c>
      <c r="E95" s="44"/>
      <c r="F95" s="222" t="s">
        <v>2139</v>
      </c>
      <c r="G95" s="44"/>
      <c r="H95" s="44"/>
      <c r="I95" s="223"/>
      <c r="J95" s="44"/>
      <c r="K95" s="44"/>
      <c r="L95" s="48"/>
      <c r="M95" s="224"/>
      <c r="N95" s="22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164</v>
      </c>
      <c r="AU95" s="20" t="s">
        <v>86</v>
      </c>
    </row>
    <row r="96" s="2" customFormat="1" ht="24.15" customHeight="1">
      <c r="A96" s="42"/>
      <c r="B96" s="43"/>
      <c r="C96" s="208" t="s">
        <v>207</v>
      </c>
      <c r="D96" s="208" t="s">
        <v>158</v>
      </c>
      <c r="E96" s="209" t="s">
        <v>283</v>
      </c>
      <c r="F96" s="210" t="s">
        <v>2140</v>
      </c>
      <c r="G96" s="211" t="s">
        <v>306</v>
      </c>
      <c r="H96" s="212">
        <v>2</v>
      </c>
      <c r="I96" s="213"/>
      <c r="J96" s="214">
        <f>ROUND(I96*H96,2)</f>
        <v>0</v>
      </c>
      <c r="K96" s="210" t="s">
        <v>32</v>
      </c>
      <c r="L96" s="48"/>
      <c r="M96" s="215" t="s">
        <v>32</v>
      </c>
      <c r="N96" s="216" t="s">
        <v>49</v>
      </c>
      <c r="O96" s="8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19" t="s">
        <v>162</v>
      </c>
      <c r="AT96" s="219" t="s">
        <v>158</v>
      </c>
      <c r="AU96" s="219" t="s">
        <v>86</v>
      </c>
      <c r="AY96" s="20" t="s">
        <v>156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162</v>
      </c>
      <c r="BM96" s="219" t="s">
        <v>2141</v>
      </c>
    </row>
    <row r="97" s="2" customFormat="1">
      <c r="A97" s="42"/>
      <c r="B97" s="43"/>
      <c r="C97" s="44"/>
      <c r="D97" s="221" t="s">
        <v>164</v>
      </c>
      <c r="E97" s="44"/>
      <c r="F97" s="222" t="s">
        <v>2142</v>
      </c>
      <c r="G97" s="44"/>
      <c r="H97" s="44"/>
      <c r="I97" s="223"/>
      <c r="J97" s="44"/>
      <c r="K97" s="44"/>
      <c r="L97" s="48"/>
      <c r="M97" s="224"/>
      <c r="N97" s="22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164</v>
      </c>
      <c r="AU97" s="20" t="s">
        <v>86</v>
      </c>
    </row>
    <row r="98" s="2" customFormat="1" ht="16.5" customHeight="1">
      <c r="A98" s="42"/>
      <c r="B98" s="43"/>
      <c r="C98" s="208" t="s">
        <v>213</v>
      </c>
      <c r="D98" s="208" t="s">
        <v>158</v>
      </c>
      <c r="E98" s="209" t="s">
        <v>291</v>
      </c>
      <c r="F98" s="210" t="s">
        <v>2143</v>
      </c>
      <c r="G98" s="211" t="s">
        <v>306</v>
      </c>
      <c r="H98" s="212">
        <v>2</v>
      </c>
      <c r="I98" s="213"/>
      <c r="J98" s="214">
        <f>ROUND(I98*H98,2)</f>
        <v>0</v>
      </c>
      <c r="K98" s="210" t="s">
        <v>32</v>
      </c>
      <c r="L98" s="48"/>
      <c r="M98" s="215" t="s">
        <v>32</v>
      </c>
      <c r="N98" s="216" t="s">
        <v>49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162</v>
      </c>
      <c r="AT98" s="219" t="s">
        <v>158</v>
      </c>
      <c r="AU98" s="219" t="s">
        <v>86</v>
      </c>
      <c r="AY98" s="20" t="s">
        <v>156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86</v>
      </c>
      <c r="BK98" s="220">
        <f>ROUND(I98*H98,2)</f>
        <v>0</v>
      </c>
      <c r="BL98" s="20" t="s">
        <v>162</v>
      </c>
      <c r="BM98" s="219" t="s">
        <v>2144</v>
      </c>
    </row>
    <row r="99" s="2" customFormat="1">
      <c r="A99" s="42"/>
      <c r="B99" s="43"/>
      <c r="C99" s="44"/>
      <c r="D99" s="221" t="s">
        <v>164</v>
      </c>
      <c r="E99" s="44"/>
      <c r="F99" s="222" t="s">
        <v>2143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164</v>
      </c>
      <c r="AU99" s="20" t="s">
        <v>86</v>
      </c>
    </row>
    <row r="100" s="2" customFormat="1" ht="16.5" customHeight="1">
      <c r="A100" s="42"/>
      <c r="B100" s="43"/>
      <c r="C100" s="208" t="s">
        <v>218</v>
      </c>
      <c r="D100" s="208" t="s">
        <v>158</v>
      </c>
      <c r="E100" s="209" t="s">
        <v>340</v>
      </c>
      <c r="F100" s="210" t="s">
        <v>2145</v>
      </c>
      <c r="G100" s="211" t="s">
        <v>306</v>
      </c>
      <c r="H100" s="212">
        <v>12</v>
      </c>
      <c r="I100" s="213"/>
      <c r="J100" s="214">
        <f>ROUND(I100*H100,2)</f>
        <v>0</v>
      </c>
      <c r="K100" s="210" t="s">
        <v>32</v>
      </c>
      <c r="L100" s="48"/>
      <c r="M100" s="215" t="s">
        <v>32</v>
      </c>
      <c r="N100" s="216" t="s">
        <v>49</v>
      </c>
      <c r="O100" s="88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19" t="s">
        <v>162</v>
      </c>
      <c r="AT100" s="219" t="s">
        <v>158</v>
      </c>
      <c r="AU100" s="219" t="s">
        <v>86</v>
      </c>
      <c r="AY100" s="20" t="s">
        <v>156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162</v>
      </c>
      <c r="BM100" s="219" t="s">
        <v>2146</v>
      </c>
    </row>
    <row r="101" s="2" customFormat="1">
      <c r="A101" s="42"/>
      <c r="B101" s="43"/>
      <c r="C101" s="44"/>
      <c r="D101" s="221" t="s">
        <v>164</v>
      </c>
      <c r="E101" s="44"/>
      <c r="F101" s="222" t="s">
        <v>2147</v>
      </c>
      <c r="G101" s="44"/>
      <c r="H101" s="44"/>
      <c r="I101" s="223"/>
      <c r="J101" s="44"/>
      <c r="K101" s="44"/>
      <c r="L101" s="48"/>
      <c r="M101" s="224"/>
      <c r="N101" s="225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164</v>
      </c>
      <c r="AU101" s="20" t="s">
        <v>86</v>
      </c>
    </row>
    <row r="102" s="2" customFormat="1" ht="16.5" customHeight="1">
      <c r="A102" s="42"/>
      <c r="B102" s="43"/>
      <c r="C102" s="208" t="s">
        <v>225</v>
      </c>
      <c r="D102" s="208" t="s">
        <v>158</v>
      </c>
      <c r="E102" s="209" t="s">
        <v>348</v>
      </c>
      <c r="F102" s="210" t="s">
        <v>2148</v>
      </c>
      <c r="G102" s="211" t="s">
        <v>306</v>
      </c>
      <c r="H102" s="212">
        <v>12</v>
      </c>
      <c r="I102" s="213"/>
      <c r="J102" s="214">
        <f>ROUND(I102*H102,2)</f>
        <v>0</v>
      </c>
      <c r="K102" s="210" t="s">
        <v>32</v>
      </c>
      <c r="L102" s="48"/>
      <c r="M102" s="215" t="s">
        <v>32</v>
      </c>
      <c r="N102" s="216" t="s">
        <v>49</v>
      </c>
      <c r="O102" s="88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19" t="s">
        <v>162</v>
      </c>
      <c r="AT102" s="219" t="s">
        <v>158</v>
      </c>
      <c r="AU102" s="219" t="s">
        <v>86</v>
      </c>
      <c r="AY102" s="20" t="s">
        <v>156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86</v>
      </c>
      <c r="BK102" s="220">
        <f>ROUND(I102*H102,2)</f>
        <v>0</v>
      </c>
      <c r="BL102" s="20" t="s">
        <v>162</v>
      </c>
      <c r="BM102" s="219" t="s">
        <v>2149</v>
      </c>
    </row>
    <row r="103" s="2" customFormat="1">
      <c r="A103" s="42"/>
      <c r="B103" s="43"/>
      <c r="C103" s="44"/>
      <c r="D103" s="221" t="s">
        <v>164</v>
      </c>
      <c r="E103" s="44"/>
      <c r="F103" s="222" t="s">
        <v>2150</v>
      </c>
      <c r="G103" s="44"/>
      <c r="H103" s="44"/>
      <c r="I103" s="223"/>
      <c r="J103" s="44"/>
      <c r="K103" s="44"/>
      <c r="L103" s="48"/>
      <c r="M103" s="224"/>
      <c r="N103" s="225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164</v>
      </c>
      <c r="AU103" s="20" t="s">
        <v>86</v>
      </c>
    </row>
    <row r="104" s="2" customFormat="1" ht="16.5" customHeight="1">
      <c r="A104" s="42"/>
      <c r="B104" s="43"/>
      <c r="C104" s="208" t="s">
        <v>230</v>
      </c>
      <c r="D104" s="208" t="s">
        <v>158</v>
      </c>
      <c r="E104" s="209" t="s">
        <v>356</v>
      </c>
      <c r="F104" s="210" t="s">
        <v>2151</v>
      </c>
      <c r="G104" s="211" t="s">
        <v>242</v>
      </c>
      <c r="H104" s="212">
        <v>4000</v>
      </c>
      <c r="I104" s="213"/>
      <c r="J104" s="214">
        <f>ROUND(I104*H104,2)</f>
        <v>0</v>
      </c>
      <c r="K104" s="210" t="s">
        <v>32</v>
      </c>
      <c r="L104" s="48"/>
      <c r="M104" s="215" t="s">
        <v>32</v>
      </c>
      <c r="N104" s="216" t="s">
        <v>49</v>
      </c>
      <c r="O104" s="88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19" t="s">
        <v>162</v>
      </c>
      <c r="AT104" s="219" t="s">
        <v>158</v>
      </c>
      <c r="AU104" s="219" t="s">
        <v>86</v>
      </c>
      <c r="AY104" s="20" t="s">
        <v>156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86</v>
      </c>
      <c r="BK104" s="220">
        <f>ROUND(I104*H104,2)</f>
        <v>0</v>
      </c>
      <c r="BL104" s="20" t="s">
        <v>162</v>
      </c>
      <c r="BM104" s="219" t="s">
        <v>2152</v>
      </c>
    </row>
    <row r="105" s="2" customFormat="1">
      <c r="A105" s="42"/>
      <c r="B105" s="43"/>
      <c r="C105" s="44"/>
      <c r="D105" s="221" t="s">
        <v>164</v>
      </c>
      <c r="E105" s="44"/>
      <c r="F105" s="222" t="s">
        <v>2153</v>
      </c>
      <c r="G105" s="44"/>
      <c r="H105" s="44"/>
      <c r="I105" s="223"/>
      <c r="J105" s="44"/>
      <c r="K105" s="44"/>
      <c r="L105" s="48"/>
      <c r="M105" s="224"/>
      <c r="N105" s="225"/>
      <c r="O105" s="88"/>
      <c r="P105" s="88"/>
      <c r="Q105" s="88"/>
      <c r="R105" s="88"/>
      <c r="S105" s="88"/>
      <c r="T105" s="89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T105" s="20" t="s">
        <v>164</v>
      </c>
      <c r="AU105" s="20" t="s">
        <v>86</v>
      </c>
    </row>
    <row r="106" s="2" customFormat="1" ht="16.5" customHeight="1">
      <c r="A106" s="42"/>
      <c r="B106" s="43"/>
      <c r="C106" s="208" t="s">
        <v>239</v>
      </c>
      <c r="D106" s="208" t="s">
        <v>158</v>
      </c>
      <c r="E106" s="209" t="s">
        <v>361</v>
      </c>
      <c r="F106" s="210" t="s">
        <v>2154</v>
      </c>
      <c r="G106" s="211" t="s">
        <v>242</v>
      </c>
      <c r="H106" s="212">
        <v>200</v>
      </c>
      <c r="I106" s="213"/>
      <c r="J106" s="214">
        <f>ROUND(I106*H106,2)</f>
        <v>0</v>
      </c>
      <c r="K106" s="210" t="s">
        <v>32</v>
      </c>
      <c r="L106" s="48"/>
      <c r="M106" s="215" t="s">
        <v>32</v>
      </c>
      <c r="N106" s="216" t="s">
        <v>49</v>
      </c>
      <c r="O106" s="88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19" t="s">
        <v>162</v>
      </c>
      <c r="AT106" s="219" t="s">
        <v>158</v>
      </c>
      <c r="AU106" s="219" t="s">
        <v>86</v>
      </c>
      <c r="AY106" s="20" t="s">
        <v>156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86</v>
      </c>
      <c r="BK106" s="220">
        <f>ROUND(I106*H106,2)</f>
        <v>0</v>
      </c>
      <c r="BL106" s="20" t="s">
        <v>162</v>
      </c>
      <c r="BM106" s="219" t="s">
        <v>2155</v>
      </c>
    </row>
    <row r="107" s="2" customFormat="1">
      <c r="A107" s="42"/>
      <c r="B107" s="43"/>
      <c r="C107" s="44"/>
      <c r="D107" s="221" t="s">
        <v>164</v>
      </c>
      <c r="E107" s="44"/>
      <c r="F107" s="222" t="s">
        <v>2154</v>
      </c>
      <c r="G107" s="44"/>
      <c r="H107" s="44"/>
      <c r="I107" s="223"/>
      <c r="J107" s="44"/>
      <c r="K107" s="44"/>
      <c r="L107" s="48"/>
      <c r="M107" s="224"/>
      <c r="N107" s="225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164</v>
      </c>
      <c r="AU107" s="20" t="s">
        <v>86</v>
      </c>
    </row>
    <row r="108" s="2" customFormat="1" ht="16.5" customHeight="1">
      <c r="A108" s="42"/>
      <c r="B108" s="43"/>
      <c r="C108" s="208" t="s">
        <v>250</v>
      </c>
      <c r="D108" s="208" t="s">
        <v>158</v>
      </c>
      <c r="E108" s="209" t="s">
        <v>2156</v>
      </c>
      <c r="F108" s="210" t="s">
        <v>2157</v>
      </c>
      <c r="G108" s="211" t="s">
        <v>242</v>
      </c>
      <c r="H108" s="212">
        <v>100</v>
      </c>
      <c r="I108" s="213"/>
      <c r="J108" s="214">
        <f>ROUND(I108*H108,2)</f>
        <v>0</v>
      </c>
      <c r="K108" s="210" t="s">
        <v>32</v>
      </c>
      <c r="L108" s="48"/>
      <c r="M108" s="215" t="s">
        <v>32</v>
      </c>
      <c r="N108" s="216" t="s">
        <v>49</v>
      </c>
      <c r="O108" s="88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19" t="s">
        <v>162</v>
      </c>
      <c r="AT108" s="219" t="s">
        <v>158</v>
      </c>
      <c r="AU108" s="219" t="s">
        <v>86</v>
      </c>
      <c r="AY108" s="20" t="s">
        <v>156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86</v>
      </c>
      <c r="BK108" s="220">
        <f>ROUND(I108*H108,2)</f>
        <v>0</v>
      </c>
      <c r="BL108" s="20" t="s">
        <v>162</v>
      </c>
      <c r="BM108" s="219" t="s">
        <v>2158</v>
      </c>
    </row>
    <row r="109" s="2" customFormat="1">
      <c r="A109" s="42"/>
      <c r="B109" s="43"/>
      <c r="C109" s="44"/>
      <c r="D109" s="221" t="s">
        <v>164</v>
      </c>
      <c r="E109" s="44"/>
      <c r="F109" s="222" t="s">
        <v>2157</v>
      </c>
      <c r="G109" s="44"/>
      <c r="H109" s="44"/>
      <c r="I109" s="223"/>
      <c r="J109" s="44"/>
      <c r="K109" s="44"/>
      <c r="L109" s="48"/>
      <c r="M109" s="224"/>
      <c r="N109" s="225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164</v>
      </c>
      <c r="AU109" s="20" t="s">
        <v>86</v>
      </c>
    </row>
    <row r="110" s="2" customFormat="1" ht="24.15" customHeight="1">
      <c r="A110" s="42"/>
      <c r="B110" s="43"/>
      <c r="C110" s="208" t="s">
        <v>8</v>
      </c>
      <c r="D110" s="208" t="s">
        <v>158</v>
      </c>
      <c r="E110" s="209" t="s">
        <v>2159</v>
      </c>
      <c r="F110" s="210" t="s">
        <v>2160</v>
      </c>
      <c r="G110" s="211" t="s">
        <v>306</v>
      </c>
      <c r="H110" s="212">
        <v>1</v>
      </c>
      <c r="I110" s="213"/>
      <c r="J110" s="214">
        <f>ROUND(I110*H110,2)</f>
        <v>0</v>
      </c>
      <c r="K110" s="210" t="s">
        <v>32</v>
      </c>
      <c r="L110" s="48"/>
      <c r="M110" s="215" t="s">
        <v>32</v>
      </c>
      <c r="N110" s="216" t="s">
        <v>49</v>
      </c>
      <c r="O110" s="88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19" t="s">
        <v>162</v>
      </c>
      <c r="AT110" s="219" t="s">
        <v>158</v>
      </c>
      <c r="AU110" s="219" t="s">
        <v>86</v>
      </c>
      <c r="AY110" s="20" t="s">
        <v>156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86</v>
      </c>
      <c r="BK110" s="220">
        <f>ROUND(I110*H110,2)</f>
        <v>0</v>
      </c>
      <c r="BL110" s="20" t="s">
        <v>162</v>
      </c>
      <c r="BM110" s="219" t="s">
        <v>2161</v>
      </c>
    </row>
    <row r="111" s="2" customFormat="1">
      <c r="A111" s="42"/>
      <c r="B111" s="43"/>
      <c r="C111" s="44"/>
      <c r="D111" s="221" t="s">
        <v>164</v>
      </c>
      <c r="E111" s="44"/>
      <c r="F111" s="222" t="s">
        <v>2160</v>
      </c>
      <c r="G111" s="44"/>
      <c r="H111" s="44"/>
      <c r="I111" s="223"/>
      <c r="J111" s="44"/>
      <c r="K111" s="44"/>
      <c r="L111" s="48"/>
      <c r="M111" s="224"/>
      <c r="N111" s="225"/>
      <c r="O111" s="88"/>
      <c r="P111" s="88"/>
      <c r="Q111" s="88"/>
      <c r="R111" s="88"/>
      <c r="S111" s="88"/>
      <c r="T111" s="89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T111" s="20" t="s">
        <v>164</v>
      </c>
      <c r="AU111" s="20" t="s">
        <v>86</v>
      </c>
    </row>
    <row r="112" s="2" customFormat="1" ht="16.5" customHeight="1">
      <c r="A112" s="42"/>
      <c r="B112" s="43"/>
      <c r="C112" s="208" t="s">
        <v>274</v>
      </c>
      <c r="D112" s="208" t="s">
        <v>158</v>
      </c>
      <c r="E112" s="209" t="s">
        <v>2162</v>
      </c>
      <c r="F112" s="210" t="s">
        <v>2163</v>
      </c>
      <c r="G112" s="211" t="s">
        <v>306</v>
      </c>
      <c r="H112" s="212">
        <v>1</v>
      </c>
      <c r="I112" s="213"/>
      <c r="J112" s="214">
        <f>ROUND(I112*H112,2)</f>
        <v>0</v>
      </c>
      <c r="K112" s="210" t="s">
        <v>32</v>
      </c>
      <c r="L112" s="48"/>
      <c r="M112" s="215" t="s">
        <v>32</v>
      </c>
      <c r="N112" s="216" t="s">
        <v>49</v>
      </c>
      <c r="O112" s="88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19" t="s">
        <v>162</v>
      </c>
      <c r="AT112" s="219" t="s">
        <v>158</v>
      </c>
      <c r="AU112" s="219" t="s">
        <v>86</v>
      </c>
      <c r="AY112" s="20" t="s">
        <v>156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86</v>
      </c>
      <c r="BK112" s="220">
        <f>ROUND(I112*H112,2)</f>
        <v>0</v>
      </c>
      <c r="BL112" s="20" t="s">
        <v>162</v>
      </c>
      <c r="BM112" s="219" t="s">
        <v>2164</v>
      </c>
    </row>
    <row r="113" s="2" customFormat="1">
      <c r="A113" s="42"/>
      <c r="B113" s="43"/>
      <c r="C113" s="44"/>
      <c r="D113" s="221" t="s">
        <v>164</v>
      </c>
      <c r="E113" s="44"/>
      <c r="F113" s="222" t="s">
        <v>2165</v>
      </c>
      <c r="G113" s="44"/>
      <c r="H113" s="44"/>
      <c r="I113" s="223"/>
      <c r="J113" s="44"/>
      <c r="K113" s="44"/>
      <c r="L113" s="48"/>
      <c r="M113" s="224"/>
      <c r="N113" s="22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164</v>
      </c>
      <c r="AU113" s="20" t="s">
        <v>86</v>
      </c>
    </row>
    <row r="114" s="2" customFormat="1" ht="16.5" customHeight="1">
      <c r="A114" s="42"/>
      <c r="B114" s="43"/>
      <c r="C114" s="208" t="s">
        <v>283</v>
      </c>
      <c r="D114" s="208" t="s">
        <v>158</v>
      </c>
      <c r="E114" s="209" t="s">
        <v>366</v>
      </c>
      <c r="F114" s="210" t="s">
        <v>2166</v>
      </c>
      <c r="G114" s="211" t="s">
        <v>242</v>
      </c>
      <c r="H114" s="212">
        <v>1600</v>
      </c>
      <c r="I114" s="213"/>
      <c r="J114" s="214">
        <f>ROUND(I114*H114,2)</f>
        <v>0</v>
      </c>
      <c r="K114" s="210" t="s">
        <v>32</v>
      </c>
      <c r="L114" s="48"/>
      <c r="M114" s="215" t="s">
        <v>32</v>
      </c>
      <c r="N114" s="216" t="s">
        <v>49</v>
      </c>
      <c r="O114" s="88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19" t="s">
        <v>162</v>
      </c>
      <c r="AT114" s="219" t="s">
        <v>158</v>
      </c>
      <c r="AU114" s="219" t="s">
        <v>86</v>
      </c>
      <c r="AY114" s="20" t="s">
        <v>156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86</v>
      </c>
      <c r="BK114" s="220">
        <f>ROUND(I114*H114,2)</f>
        <v>0</v>
      </c>
      <c r="BL114" s="20" t="s">
        <v>162</v>
      </c>
      <c r="BM114" s="219" t="s">
        <v>2167</v>
      </c>
    </row>
    <row r="115" s="2" customFormat="1">
      <c r="A115" s="42"/>
      <c r="B115" s="43"/>
      <c r="C115" s="44"/>
      <c r="D115" s="221" t="s">
        <v>164</v>
      </c>
      <c r="E115" s="44"/>
      <c r="F115" s="222" t="s">
        <v>2166</v>
      </c>
      <c r="G115" s="44"/>
      <c r="H115" s="44"/>
      <c r="I115" s="223"/>
      <c r="J115" s="44"/>
      <c r="K115" s="44"/>
      <c r="L115" s="48"/>
      <c r="M115" s="224"/>
      <c r="N115" s="225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164</v>
      </c>
      <c r="AU115" s="20" t="s">
        <v>86</v>
      </c>
    </row>
    <row r="116" s="2" customFormat="1" ht="16.5" customHeight="1">
      <c r="A116" s="42"/>
      <c r="B116" s="43"/>
      <c r="C116" s="208" t="s">
        <v>291</v>
      </c>
      <c r="D116" s="208" t="s">
        <v>158</v>
      </c>
      <c r="E116" s="209" t="s">
        <v>456</v>
      </c>
      <c r="F116" s="210" t="s">
        <v>2168</v>
      </c>
      <c r="G116" s="211" t="s">
        <v>561</v>
      </c>
      <c r="H116" s="212">
        <v>1</v>
      </c>
      <c r="I116" s="213"/>
      <c r="J116" s="214">
        <f>ROUND(I116*H116,2)</f>
        <v>0</v>
      </c>
      <c r="K116" s="210" t="s">
        <v>32</v>
      </c>
      <c r="L116" s="48"/>
      <c r="M116" s="215" t="s">
        <v>32</v>
      </c>
      <c r="N116" s="216" t="s">
        <v>49</v>
      </c>
      <c r="O116" s="88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19" t="s">
        <v>162</v>
      </c>
      <c r="AT116" s="219" t="s">
        <v>158</v>
      </c>
      <c r="AU116" s="219" t="s">
        <v>86</v>
      </c>
      <c r="AY116" s="20" t="s">
        <v>156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86</v>
      </c>
      <c r="BK116" s="220">
        <f>ROUND(I116*H116,2)</f>
        <v>0</v>
      </c>
      <c r="BL116" s="20" t="s">
        <v>162</v>
      </c>
      <c r="BM116" s="219" t="s">
        <v>2169</v>
      </c>
    </row>
    <row r="117" s="2" customFormat="1">
      <c r="A117" s="42"/>
      <c r="B117" s="43"/>
      <c r="C117" s="44"/>
      <c r="D117" s="221" t="s">
        <v>164</v>
      </c>
      <c r="E117" s="44"/>
      <c r="F117" s="222" t="s">
        <v>2168</v>
      </c>
      <c r="G117" s="44"/>
      <c r="H117" s="44"/>
      <c r="I117" s="223"/>
      <c r="J117" s="44"/>
      <c r="K117" s="44"/>
      <c r="L117" s="48"/>
      <c r="M117" s="224"/>
      <c r="N117" s="225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164</v>
      </c>
      <c r="AU117" s="20" t="s">
        <v>86</v>
      </c>
    </row>
    <row r="118" s="2" customFormat="1" ht="16.5" customHeight="1">
      <c r="A118" s="42"/>
      <c r="B118" s="43"/>
      <c r="C118" s="208" t="s">
        <v>303</v>
      </c>
      <c r="D118" s="208" t="s">
        <v>158</v>
      </c>
      <c r="E118" s="209" t="s">
        <v>471</v>
      </c>
      <c r="F118" s="210" t="s">
        <v>2170</v>
      </c>
      <c r="G118" s="211" t="s">
        <v>561</v>
      </c>
      <c r="H118" s="212">
        <v>1</v>
      </c>
      <c r="I118" s="213"/>
      <c r="J118" s="214">
        <f>ROUND(I118*H118,2)</f>
        <v>0</v>
      </c>
      <c r="K118" s="210" t="s">
        <v>32</v>
      </c>
      <c r="L118" s="48"/>
      <c r="M118" s="215" t="s">
        <v>32</v>
      </c>
      <c r="N118" s="216" t="s">
        <v>49</v>
      </c>
      <c r="O118" s="88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19" t="s">
        <v>162</v>
      </c>
      <c r="AT118" s="219" t="s">
        <v>158</v>
      </c>
      <c r="AU118" s="219" t="s">
        <v>86</v>
      </c>
      <c r="AY118" s="20" t="s">
        <v>156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86</v>
      </c>
      <c r="BK118" s="220">
        <f>ROUND(I118*H118,2)</f>
        <v>0</v>
      </c>
      <c r="BL118" s="20" t="s">
        <v>162</v>
      </c>
      <c r="BM118" s="219" t="s">
        <v>2171</v>
      </c>
    </row>
    <row r="119" s="2" customFormat="1">
      <c r="A119" s="42"/>
      <c r="B119" s="43"/>
      <c r="C119" s="44"/>
      <c r="D119" s="221" t="s">
        <v>164</v>
      </c>
      <c r="E119" s="44"/>
      <c r="F119" s="222" t="s">
        <v>2170</v>
      </c>
      <c r="G119" s="44"/>
      <c r="H119" s="44"/>
      <c r="I119" s="223"/>
      <c r="J119" s="44"/>
      <c r="K119" s="44"/>
      <c r="L119" s="48"/>
      <c r="M119" s="224"/>
      <c r="N119" s="225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164</v>
      </c>
      <c r="AU119" s="20" t="s">
        <v>86</v>
      </c>
    </row>
    <row r="120" s="2" customFormat="1" ht="16.5" customHeight="1">
      <c r="A120" s="42"/>
      <c r="B120" s="43"/>
      <c r="C120" s="208" t="s">
        <v>309</v>
      </c>
      <c r="D120" s="208" t="s">
        <v>158</v>
      </c>
      <c r="E120" s="209" t="s">
        <v>476</v>
      </c>
      <c r="F120" s="210" t="s">
        <v>2172</v>
      </c>
      <c r="G120" s="211" t="s">
        <v>561</v>
      </c>
      <c r="H120" s="212">
        <v>1</v>
      </c>
      <c r="I120" s="213"/>
      <c r="J120" s="214">
        <f>ROUND(I120*H120,2)</f>
        <v>0</v>
      </c>
      <c r="K120" s="210" t="s">
        <v>32</v>
      </c>
      <c r="L120" s="48"/>
      <c r="M120" s="215" t="s">
        <v>32</v>
      </c>
      <c r="N120" s="216" t="s">
        <v>49</v>
      </c>
      <c r="O120" s="88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19" t="s">
        <v>162</v>
      </c>
      <c r="AT120" s="219" t="s">
        <v>158</v>
      </c>
      <c r="AU120" s="219" t="s">
        <v>86</v>
      </c>
      <c r="AY120" s="20" t="s">
        <v>156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86</v>
      </c>
      <c r="BK120" s="220">
        <f>ROUND(I120*H120,2)</f>
        <v>0</v>
      </c>
      <c r="BL120" s="20" t="s">
        <v>162</v>
      </c>
      <c r="BM120" s="219" t="s">
        <v>2173</v>
      </c>
    </row>
    <row r="121" s="2" customFormat="1">
      <c r="A121" s="42"/>
      <c r="B121" s="43"/>
      <c r="C121" s="44"/>
      <c r="D121" s="221" t="s">
        <v>164</v>
      </c>
      <c r="E121" s="44"/>
      <c r="F121" s="222" t="s">
        <v>2172</v>
      </c>
      <c r="G121" s="44"/>
      <c r="H121" s="44"/>
      <c r="I121" s="223"/>
      <c r="J121" s="44"/>
      <c r="K121" s="44"/>
      <c r="L121" s="48"/>
      <c r="M121" s="283"/>
      <c r="N121" s="284"/>
      <c r="O121" s="285"/>
      <c r="P121" s="285"/>
      <c r="Q121" s="285"/>
      <c r="R121" s="285"/>
      <c r="S121" s="285"/>
      <c r="T121" s="286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164</v>
      </c>
      <c r="AU121" s="20" t="s">
        <v>86</v>
      </c>
    </row>
    <row r="122" s="2" customFormat="1" ht="6.96" customHeight="1">
      <c r="A122" s="42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8"/>
      <c r="M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</row>
  </sheetData>
  <sheetProtection sheet="1" autoFilter="0" formatColumns="0" formatRows="0" objects="1" scenarios="1" spinCount="100000" saltValue="SmXNsbai2qcd++nipz6CwWayuimNal2HH5UaINd19BDwroj2sOW4Wa8+6J10ruzOXD/cmT1AUjEDkN6DdC/9+g==" hashValue="JRmIYga8AJiW4bYHDHiwDU2lAvIupClhTxwtbuPGNfy6bcnOAUctBSyRXfGaI8njz6xSjXt5tmYGrCafgUmsiw==" algorithmName="SHA-512" password="CC35"/>
  <autoFilter ref="C79:K12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- A - ITIKA (dotce)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2174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32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71.25" customHeight="1">
      <c r="A27" s="142"/>
      <c r="B27" s="143"/>
      <c r="C27" s="142"/>
      <c r="D27" s="142"/>
      <c r="E27" s="144" t="s">
        <v>2175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ROUND(J80,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ROUND((SUM(BE80:BE97)),  2)</f>
        <v>0</v>
      </c>
      <c r="G33" s="42"/>
      <c r="H33" s="42"/>
      <c r="I33" s="152">
        <v>0.20999999999999999</v>
      </c>
      <c r="J33" s="151">
        <f>ROUND(((SUM(BE80:BE97))*I33),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ROUND((SUM(BF80:BF97)),  2)</f>
        <v>0</v>
      </c>
      <c r="G34" s="42"/>
      <c r="H34" s="42"/>
      <c r="I34" s="152">
        <v>0.14999999999999999</v>
      </c>
      <c r="J34" s="151">
        <f>ROUND(((SUM(BF80:BF97))*I34),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ROUND((SUM(BG80:BG97)),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ROUND((SUM(BH80:BH97)),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ROUND((SUM(BI80:BI97)),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- A - ITIKA (dotce)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02-D.1.4.6-EPS - Elektrická požární signalizace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J80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2176</v>
      </c>
      <c r="E60" s="172"/>
      <c r="F60" s="172"/>
      <c r="G60" s="172"/>
      <c r="H60" s="172"/>
      <c r="I60" s="172"/>
      <c r="J60" s="173">
        <f>J81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2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13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6.96" customHeight="1">
      <c r="A62" s="42"/>
      <c r="B62" s="63"/>
      <c r="C62" s="64"/>
      <c r="D62" s="64"/>
      <c r="E62" s="64"/>
      <c r="F62" s="64"/>
      <c r="G62" s="64"/>
      <c r="H62" s="64"/>
      <c r="I62" s="64"/>
      <c r="J62" s="64"/>
      <c r="K62" s="64"/>
      <c r="L62" s="13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6" s="2" customFormat="1" ht="6.96" customHeight="1">
      <c r="A66" s="42"/>
      <c r="B66" s="65"/>
      <c r="C66" s="66"/>
      <c r="D66" s="66"/>
      <c r="E66" s="66"/>
      <c r="F66" s="66"/>
      <c r="G66" s="66"/>
      <c r="H66" s="66"/>
      <c r="I66" s="66"/>
      <c r="J66" s="66"/>
      <c r="K66" s="66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24.96" customHeight="1">
      <c r="A67" s="42"/>
      <c r="B67" s="43"/>
      <c r="C67" s="26" t="s">
        <v>141</v>
      </c>
      <c r="D67" s="44"/>
      <c r="E67" s="44"/>
      <c r="F67" s="44"/>
      <c r="G67" s="44"/>
      <c r="H67" s="44"/>
      <c r="I67" s="44"/>
      <c r="J67" s="44"/>
      <c r="K67" s="4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6.96" customHeight="1">
      <c r="A68" s="42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12" customHeight="1">
      <c r="A69" s="42"/>
      <c r="B69" s="43"/>
      <c r="C69" s="35" t="s">
        <v>16</v>
      </c>
      <c r="D69" s="44"/>
      <c r="E69" s="44"/>
      <c r="F69" s="44"/>
      <c r="G69" s="44"/>
      <c r="H69" s="44"/>
      <c r="I69" s="44"/>
      <c r="J69" s="44"/>
      <c r="K69" s="4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16.5" customHeight="1">
      <c r="A70" s="42"/>
      <c r="B70" s="43"/>
      <c r="C70" s="44"/>
      <c r="D70" s="44"/>
      <c r="E70" s="164" t="str">
        <f>E7</f>
        <v>Revitalizace areálu Sokolovského zámku-Stavební úpravy SV a části SZ křídla - A - ITIKA (dotce)</v>
      </c>
      <c r="F70" s="35"/>
      <c r="G70" s="35"/>
      <c r="H70" s="35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2" customHeight="1">
      <c r="A71" s="42"/>
      <c r="B71" s="43"/>
      <c r="C71" s="35" t="s">
        <v>114</v>
      </c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6.5" customHeight="1">
      <c r="A72" s="42"/>
      <c r="B72" s="43"/>
      <c r="C72" s="44"/>
      <c r="D72" s="44"/>
      <c r="E72" s="73" t="str">
        <f>E9</f>
        <v>02-D.1.4.6-EPS - Elektrická požární signalizace</v>
      </c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22</v>
      </c>
      <c r="D74" s="44"/>
      <c r="E74" s="44"/>
      <c r="F74" s="30" t="str">
        <f>F12</f>
        <v>Sokolov</v>
      </c>
      <c r="G74" s="44"/>
      <c r="H74" s="44"/>
      <c r="I74" s="35" t="s">
        <v>24</v>
      </c>
      <c r="J74" s="76" t="str">
        <f>IF(J12="","",J12)</f>
        <v>10. 6. 2024</v>
      </c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25.65" customHeight="1">
      <c r="A76" s="42"/>
      <c r="B76" s="43"/>
      <c r="C76" s="35" t="s">
        <v>30</v>
      </c>
      <c r="D76" s="44"/>
      <c r="E76" s="44"/>
      <c r="F76" s="30" t="str">
        <f>E15</f>
        <v>Muzeum Sokolov p.o.</v>
      </c>
      <c r="G76" s="44"/>
      <c r="H76" s="44"/>
      <c r="I76" s="35" t="s">
        <v>37</v>
      </c>
      <c r="J76" s="40" t="str">
        <f>E21</f>
        <v>JURICA a.s. - Ateliér Sokolov</v>
      </c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5.15" customHeight="1">
      <c r="A77" s="42"/>
      <c r="B77" s="43"/>
      <c r="C77" s="35" t="s">
        <v>35</v>
      </c>
      <c r="D77" s="44"/>
      <c r="E77" s="44"/>
      <c r="F77" s="30" t="str">
        <f>IF(E18="","",E18)</f>
        <v>Vyplň údaj</v>
      </c>
      <c r="G77" s="44"/>
      <c r="H77" s="44"/>
      <c r="I77" s="35" t="s">
        <v>40</v>
      </c>
      <c r="J77" s="40" t="str">
        <f>E24</f>
        <v>Eva Marková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0.32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11" customFormat="1" ht="29.28" customHeight="1">
      <c r="A79" s="181"/>
      <c r="B79" s="182"/>
      <c r="C79" s="183" t="s">
        <v>142</v>
      </c>
      <c r="D79" s="184" t="s">
        <v>63</v>
      </c>
      <c r="E79" s="184" t="s">
        <v>59</v>
      </c>
      <c r="F79" s="184" t="s">
        <v>60</v>
      </c>
      <c r="G79" s="184" t="s">
        <v>143</v>
      </c>
      <c r="H79" s="184" t="s">
        <v>144</v>
      </c>
      <c r="I79" s="184" t="s">
        <v>145</v>
      </c>
      <c r="J79" s="184" t="s">
        <v>118</v>
      </c>
      <c r="K79" s="185" t="s">
        <v>146</v>
      </c>
      <c r="L79" s="186"/>
      <c r="M79" s="96" t="s">
        <v>32</v>
      </c>
      <c r="N79" s="97" t="s">
        <v>48</v>
      </c>
      <c r="O79" s="97" t="s">
        <v>147</v>
      </c>
      <c r="P79" s="97" t="s">
        <v>148</v>
      </c>
      <c r="Q79" s="97" t="s">
        <v>149</v>
      </c>
      <c r="R79" s="97" t="s">
        <v>150</v>
      </c>
      <c r="S79" s="97" t="s">
        <v>151</v>
      </c>
      <c r="T79" s="98" t="s">
        <v>152</v>
      </c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</row>
    <row r="80" s="2" customFormat="1" ht="22.8" customHeight="1">
      <c r="A80" s="42"/>
      <c r="B80" s="43"/>
      <c r="C80" s="103" t="s">
        <v>153</v>
      </c>
      <c r="D80" s="44"/>
      <c r="E80" s="44"/>
      <c r="F80" s="44"/>
      <c r="G80" s="44"/>
      <c r="H80" s="44"/>
      <c r="I80" s="44"/>
      <c r="J80" s="187">
        <f>BK80</f>
        <v>0</v>
      </c>
      <c r="K80" s="44"/>
      <c r="L80" s="48"/>
      <c r="M80" s="99"/>
      <c r="N80" s="188"/>
      <c r="O80" s="100"/>
      <c r="P80" s="189">
        <f>P81</f>
        <v>0</v>
      </c>
      <c r="Q80" s="100"/>
      <c r="R80" s="189">
        <f>R81</f>
        <v>0</v>
      </c>
      <c r="S80" s="100"/>
      <c r="T80" s="190">
        <f>T81</f>
        <v>0</v>
      </c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T80" s="20" t="s">
        <v>77</v>
      </c>
      <c r="AU80" s="20" t="s">
        <v>119</v>
      </c>
      <c r="BK80" s="191">
        <f>BK81</f>
        <v>0</v>
      </c>
    </row>
    <row r="81" s="12" customFormat="1" ht="25.92" customHeight="1">
      <c r="A81" s="12"/>
      <c r="B81" s="192"/>
      <c r="C81" s="193"/>
      <c r="D81" s="194" t="s">
        <v>77</v>
      </c>
      <c r="E81" s="195" t="s">
        <v>2117</v>
      </c>
      <c r="F81" s="195" t="s">
        <v>2177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SUM(P82:P97)</f>
        <v>0</v>
      </c>
      <c r="Q81" s="200"/>
      <c r="R81" s="201">
        <f>SUM(R82:R97)</f>
        <v>0</v>
      </c>
      <c r="S81" s="200"/>
      <c r="T81" s="202">
        <f>SUM(T82:T97)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3" t="s">
        <v>86</v>
      </c>
      <c r="AT81" s="204" t="s">
        <v>77</v>
      </c>
      <c r="AU81" s="204" t="s">
        <v>78</v>
      </c>
      <c r="AY81" s="203" t="s">
        <v>156</v>
      </c>
      <c r="BK81" s="205">
        <f>SUM(BK82:BK97)</f>
        <v>0</v>
      </c>
    </row>
    <row r="82" s="2" customFormat="1" ht="16.5" customHeight="1">
      <c r="A82" s="42"/>
      <c r="B82" s="43"/>
      <c r="C82" s="208" t="s">
        <v>86</v>
      </c>
      <c r="D82" s="208" t="s">
        <v>158</v>
      </c>
      <c r="E82" s="209" t="s">
        <v>86</v>
      </c>
      <c r="F82" s="210" t="s">
        <v>2178</v>
      </c>
      <c r="G82" s="211" t="s">
        <v>306</v>
      </c>
      <c r="H82" s="212">
        <v>1</v>
      </c>
      <c r="I82" s="213"/>
      <c r="J82" s="214">
        <f>ROUND(I82*H82,2)</f>
        <v>0</v>
      </c>
      <c r="K82" s="210" t="s">
        <v>32</v>
      </c>
      <c r="L82" s="48"/>
      <c r="M82" s="215" t="s">
        <v>32</v>
      </c>
      <c r="N82" s="216" t="s">
        <v>49</v>
      </c>
      <c r="O82" s="88"/>
      <c r="P82" s="217">
        <f>O82*H82</f>
        <v>0</v>
      </c>
      <c r="Q82" s="217">
        <v>0</v>
      </c>
      <c r="R82" s="217">
        <f>Q82*H82</f>
        <v>0</v>
      </c>
      <c r="S82" s="217">
        <v>0</v>
      </c>
      <c r="T82" s="218">
        <f>S82*H82</f>
        <v>0</v>
      </c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R82" s="219" t="s">
        <v>162</v>
      </c>
      <c r="AT82" s="219" t="s">
        <v>158</v>
      </c>
      <c r="AU82" s="219" t="s">
        <v>86</v>
      </c>
      <c r="AY82" s="20" t="s">
        <v>156</v>
      </c>
      <c r="BE82" s="220">
        <f>IF(N82="základní",J82,0)</f>
        <v>0</v>
      </c>
      <c r="BF82" s="220">
        <f>IF(N82="snížená",J82,0)</f>
        <v>0</v>
      </c>
      <c r="BG82" s="220">
        <f>IF(N82="zákl. přenesená",J82,0)</f>
        <v>0</v>
      </c>
      <c r="BH82" s="220">
        <f>IF(N82="sníž. přenesená",J82,0)</f>
        <v>0</v>
      </c>
      <c r="BI82" s="220">
        <f>IF(N82="nulová",J82,0)</f>
        <v>0</v>
      </c>
      <c r="BJ82" s="20" t="s">
        <v>86</v>
      </c>
      <c r="BK82" s="220">
        <f>ROUND(I82*H82,2)</f>
        <v>0</v>
      </c>
      <c r="BL82" s="20" t="s">
        <v>162</v>
      </c>
      <c r="BM82" s="219" t="s">
        <v>2179</v>
      </c>
    </row>
    <row r="83" s="2" customFormat="1">
      <c r="A83" s="42"/>
      <c r="B83" s="43"/>
      <c r="C83" s="44"/>
      <c r="D83" s="221" t="s">
        <v>164</v>
      </c>
      <c r="E83" s="44"/>
      <c r="F83" s="222" t="s">
        <v>2178</v>
      </c>
      <c r="G83" s="44"/>
      <c r="H83" s="44"/>
      <c r="I83" s="223"/>
      <c r="J83" s="44"/>
      <c r="K83" s="44"/>
      <c r="L83" s="48"/>
      <c r="M83" s="224"/>
      <c r="N83" s="225"/>
      <c r="O83" s="88"/>
      <c r="P83" s="88"/>
      <c r="Q83" s="88"/>
      <c r="R83" s="88"/>
      <c r="S83" s="88"/>
      <c r="T83" s="89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T83" s="20" t="s">
        <v>164</v>
      </c>
      <c r="AU83" s="20" t="s">
        <v>86</v>
      </c>
    </row>
    <row r="84" s="2" customFormat="1" ht="16.5" customHeight="1">
      <c r="A84" s="42"/>
      <c r="B84" s="43"/>
      <c r="C84" s="208" t="s">
        <v>88</v>
      </c>
      <c r="D84" s="208" t="s">
        <v>158</v>
      </c>
      <c r="E84" s="209" t="s">
        <v>88</v>
      </c>
      <c r="F84" s="210" t="s">
        <v>2180</v>
      </c>
      <c r="G84" s="211" t="s">
        <v>306</v>
      </c>
      <c r="H84" s="212">
        <v>1</v>
      </c>
      <c r="I84" s="213"/>
      <c r="J84" s="214">
        <f>ROUND(I84*H84,2)</f>
        <v>0</v>
      </c>
      <c r="K84" s="210" t="s">
        <v>32</v>
      </c>
      <c r="L84" s="48"/>
      <c r="M84" s="215" t="s">
        <v>32</v>
      </c>
      <c r="N84" s="216" t="s">
        <v>49</v>
      </c>
      <c r="O84" s="88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R84" s="219" t="s">
        <v>162</v>
      </c>
      <c r="AT84" s="219" t="s">
        <v>158</v>
      </c>
      <c r="AU84" s="219" t="s">
        <v>86</v>
      </c>
      <c r="AY84" s="20" t="s">
        <v>156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20" t="s">
        <v>86</v>
      </c>
      <c r="BK84" s="220">
        <f>ROUND(I84*H84,2)</f>
        <v>0</v>
      </c>
      <c r="BL84" s="20" t="s">
        <v>162</v>
      </c>
      <c r="BM84" s="219" t="s">
        <v>2181</v>
      </c>
    </row>
    <row r="85" s="2" customFormat="1">
      <c r="A85" s="42"/>
      <c r="B85" s="43"/>
      <c r="C85" s="44"/>
      <c r="D85" s="221" t="s">
        <v>164</v>
      </c>
      <c r="E85" s="44"/>
      <c r="F85" s="222" t="s">
        <v>2180</v>
      </c>
      <c r="G85" s="44"/>
      <c r="H85" s="44"/>
      <c r="I85" s="223"/>
      <c r="J85" s="44"/>
      <c r="K85" s="44"/>
      <c r="L85" s="48"/>
      <c r="M85" s="224"/>
      <c r="N85" s="225"/>
      <c r="O85" s="88"/>
      <c r="P85" s="88"/>
      <c r="Q85" s="88"/>
      <c r="R85" s="88"/>
      <c r="S85" s="88"/>
      <c r="T85" s="89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164</v>
      </c>
      <c r="AU85" s="20" t="s">
        <v>86</v>
      </c>
    </row>
    <row r="86" s="2" customFormat="1" ht="16.5" customHeight="1">
      <c r="A86" s="42"/>
      <c r="B86" s="43"/>
      <c r="C86" s="208" t="s">
        <v>173</v>
      </c>
      <c r="D86" s="208" t="s">
        <v>158</v>
      </c>
      <c r="E86" s="209" t="s">
        <v>173</v>
      </c>
      <c r="F86" s="210" t="s">
        <v>2182</v>
      </c>
      <c r="G86" s="211" t="s">
        <v>306</v>
      </c>
      <c r="H86" s="212">
        <v>1</v>
      </c>
      <c r="I86" s="213"/>
      <c r="J86" s="214">
        <f>ROUND(I86*H86,2)</f>
        <v>0</v>
      </c>
      <c r="K86" s="210" t="s">
        <v>32</v>
      </c>
      <c r="L86" s="48"/>
      <c r="M86" s="215" t="s">
        <v>32</v>
      </c>
      <c r="N86" s="216" t="s">
        <v>49</v>
      </c>
      <c r="O86" s="88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R86" s="219" t="s">
        <v>162</v>
      </c>
      <c r="AT86" s="219" t="s">
        <v>158</v>
      </c>
      <c r="AU86" s="219" t="s">
        <v>86</v>
      </c>
      <c r="AY86" s="20" t="s">
        <v>156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86</v>
      </c>
      <c r="BK86" s="220">
        <f>ROUND(I86*H86,2)</f>
        <v>0</v>
      </c>
      <c r="BL86" s="20" t="s">
        <v>162</v>
      </c>
      <c r="BM86" s="219" t="s">
        <v>2183</v>
      </c>
    </row>
    <row r="87" s="2" customFormat="1">
      <c r="A87" s="42"/>
      <c r="B87" s="43"/>
      <c r="C87" s="44"/>
      <c r="D87" s="221" t="s">
        <v>164</v>
      </c>
      <c r="E87" s="44"/>
      <c r="F87" s="222" t="s">
        <v>2182</v>
      </c>
      <c r="G87" s="44"/>
      <c r="H87" s="44"/>
      <c r="I87" s="223"/>
      <c r="J87" s="44"/>
      <c r="K87" s="44"/>
      <c r="L87" s="48"/>
      <c r="M87" s="224"/>
      <c r="N87" s="225"/>
      <c r="O87" s="88"/>
      <c r="P87" s="88"/>
      <c r="Q87" s="88"/>
      <c r="R87" s="88"/>
      <c r="S87" s="88"/>
      <c r="T87" s="89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164</v>
      </c>
      <c r="AU87" s="20" t="s">
        <v>86</v>
      </c>
    </row>
    <row r="88" s="2" customFormat="1" ht="16.5" customHeight="1">
      <c r="A88" s="42"/>
      <c r="B88" s="43"/>
      <c r="C88" s="208" t="s">
        <v>162</v>
      </c>
      <c r="D88" s="208" t="s">
        <v>158</v>
      </c>
      <c r="E88" s="209" t="s">
        <v>202</v>
      </c>
      <c r="F88" s="210" t="s">
        <v>2184</v>
      </c>
      <c r="G88" s="211" t="s">
        <v>242</v>
      </c>
      <c r="H88" s="212">
        <v>20</v>
      </c>
      <c r="I88" s="213"/>
      <c r="J88" s="214">
        <f>ROUND(I88*H88,2)</f>
        <v>0</v>
      </c>
      <c r="K88" s="210" t="s">
        <v>32</v>
      </c>
      <c r="L88" s="48"/>
      <c r="M88" s="215" t="s">
        <v>32</v>
      </c>
      <c r="N88" s="216" t="s">
        <v>49</v>
      </c>
      <c r="O88" s="88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19" t="s">
        <v>162</v>
      </c>
      <c r="AT88" s="219" t="s">
        <v>158</v>
      </c>
      <c r="AU88" s="219" t="s">
        <v>86</v>
      </c>
      <c r="AY88" s="20" t="s">
        <v>156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162</v>
      </c>
      <c r="BM88" s="219" t="s">
        <v>2185</v>
      </c>
    </row>
    <row r="89" s="2" customFormat="1">
      <c r="A89" s="42"/>
      <c r="B89" s="43"/>
      <c r="C89" s="44"/>
      <c r="D89" s="221" t="s">
        <v>164</v>
      </c>
      <c r="E89" s="44"/>
      <c r="F89" s="222" t="s">
        <v>2186</v>
      </c>
      <c r="G89" s="44"/>
      <c r="H89" s="44"/>
      <c r="I89" s="223"/>
      <c r="J89" s="44"/>
      <c r="K89" s="44"/>
      <c r="L89" s="48"/>
      <c r="M89" s="224"/>
      <c r="N89" s="225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164</v>
      </c>
      <c r="AU89" s="20" t="s">
        <v>86</v>
      </c>
    </row>
    <row r="90" s="2" customFormat="1" ht="16.5" customHeight="1">
      <c r="A90" s="42"/>
      <c r="B90" s="43"/>
      <c r="C90" s="208" t="s">
        <v>190</v>
      </c>
      <c r="D90" s="208" t="s">
        <v>158</v>
      </c>
      <c r="E90" s="209" t="s">
        <v>218</v>
      </c>
      <c r="F90" s="210" t="s">
        <v>2187</v>
      </c>
      <c r="G90" s="211" t="s">
        <v>561</v>
      </c>
      <c r="H90" s="212">
        <v>1</v>
      </c>
      <c r="I90" s="213"/>
      <c r="J90" s="214">
        <f>ROUND(I90*H90,2)</f>
        <v>0</v>
      </c>
      <c r="K90" s="210" t="s">
        <v>32</v>
      </c>
      <c r="L90" s="48"/>
      <c r="M90" s="215" t="s">
        <v>32</v>
      </c>
      <c r="N90" s="216" t="s">
        <v>49</v>
      </c>
      <c r="O90" s="8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162</v>
      </c>
      <c r="AT90" s="219" t="s">
        <v>158</v>
      </c>
      <c r="AU90" s="219" t="s">
        <v>86</v>
      </c>
      <c r="AY90" s="20" t="s">
        <v>156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162</v>
      </c>
      <c r="BM90" s="219" t="s">
        <v>2188</v>
      </c>
    </row>
    <row r="91" s="2" customFormat="1">
      <c r="A91" s="42"/>
      <c r="B91" s="43"/>
      <c r="C91" s="44"/>
      <c r="D91" s="221" t="s">
        <v>164</v>
      </c>
      <c r="E91" s="44"/>
      <c r="F91" s="222" t="s">
        <v>2187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164</v>
      </c>
      <c r="AU91" s="20" t="s">
        <v>86</v>
      </c>
    </row>
    <row r="92" s="2" customFormat="1" ht="16.5" customHeight="1">
      <c r="A92" s="42"/>
      <c r="B92" s="43"/>
      <c r="C92" s="208" t="s">
        <v>196</v>
      </c>
      <c r="D92" s="208" t="s">
        <v>158</v>
      </c>
      <c r="E92" s="209" t="s">
        <v>230</v>
      </c>
      <c r="F92" s="210" t="s">
        <v>2189</v>
      </c>
      <c r="G92" s="211" t="s">
        <v>561</v>
      </c>
      <c r="H92" s="212">
        <v>1</v>
      </c>
      <c r="I92" s="213"/>
      <c r="J92" s="214">
        <f>ROUND(I92*H92,2)</f>
        <v>0</v>
      </c>
      <c r="K92" s="210" t="s">
        <v>32</v>
      </c>
      <c r="L92" s="48"/>
      <c r="M92" s="215" t="s">
        <v>32</v>
      </c>
      <c r="N92" s="216" t="s">
        <v>49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162</v>
      </c>
      <c r="AT92" s="219" t="s">
        <v>158</v>
      </c>
      <c r="AU92" s="219" t="s">
        <v>86</v>
      </c>
      <c r="AY92" s="20" t="s">
        <v>156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162</v>
      </c>
      <c r="BM92" s="219" t="s">
        <v>2190</v>
      </c>
    </row>
    <row r="93" s="2" customFormat="1">
      <c r="A93" s="42"/>
      <c r="B93" s="43"/>
      <c r="C93" s="44"/>
      <c r="D93" s="221" t="s">
        <v>164</v>
      </c>
      <c r="E93" s="44"/>
      <c r="F93" s="222" t="s">
        <v>2189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164</v>
      </c>
      <c r="AU93" s="20" t="s">
        <v>86</v>
      </c>
    </row>
    <row r="94" s="2" customFormat="1" ht="16.5" customHeight="1">
      <c r="A94" s="42"/>
      <c r="B94" s="43"/>
      <c r="C94" s="208" t="s">
        <v>202</v>
      </c>
      <c r="D94" s="208" t="s">
        <v>158</v>
      </c>
      <c r="E94" s="209" t="s">
        <v>239</v>
      </c>
      <c r="F94" s="210" t="s">
        <v>2191</v>
      </c>
      <c r="G94" s="211" t="s">
        <v>561</v>
      </c>
      <c r="H94" s="212">
        <v>1</v>
      </c>
      <c r="I94" s="213"/>
      <c r="J94" s="214">
        <f>ROUND(I94*H94,2)</f>
        <v>0</v>
      </c>
      <c r="K94" s="210" t="s">
        <v>32</v>
      </c>
      <c r="L94" s="48"/>
      <c r="M94" s="215" t="s">
        <v>32</v>
      </c>
      <c r="N94" s="216" t="s">
        <v>49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162</v>
      </c>
      <c r="AT94" s="219" t="s">
        <v>158</v>
      </c>
      <c r="AU94" s="219" t="s">
        <v>86</v>
      </c>
      <c r="AY94" s="20" t="s">
        <v>156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162</v>
      </c>
      <c r="BM94" s="219" t="s">
        <v>2192</v>
      </c>
    </row>
    <row r="95" s="2" customFormat="1">
      <c r="A95" s="42"/>
      <c r="B95" s="43"/>
      <c r="C95" s="44"/>
      <c r="D95" s="221" t="s">
        <v>164</v>
      </c>
      <c r="E95" s="44"/>
      <c r="F95" s="222" t="s">
        <v>2191</v>
      </c>
      <c r="G95" s="44"/>
      <c r="H95" s="44"/>
      <c r="I95" s="223"/>
      <c r="J95" s="44"/>
      <c r="K95" s="44"/>
      <c r="L95" s="48"/>
      <c r="M95" s="224"/>
      <c r="N95" s="22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164</v>
      </c>
      <c r="AU95" s="20" t="s">
        <v>86</v>
      </c>
    </row>
    <row r="96" s="2" customFormat="1" ht="16.5" customHeight="1">
      <c r="A96" s="42"/>
      <c r="B96" s="43"/>
      <c r="C96" s="208" t="s">
        <v>207</v>
      </c>
      <c r="D96" s="208" t="s">
        <v>158</v>
      </c>
      <c r="E96" s="209" t="s">
        <v>250</v>
      </c>
      <c r="F96" s="210" t="s">
        <v>2170</v>
      </c>
      <c r="G96" s="211" t="s">
        <v>561</v>
      </c>
      <c r="H96" s="212">
        <v>1</v>
      </c>
      <c r="I96" s="213"/>
      <c r="J96" s="214">
        <f>ROUND(I96*H96,2)</f>
        <v>0</v>
      </c>
      <c r="K96" s="210" t="s">
        <v>32</v>
      </c>
      <c r="L96" s="48"/>
      <c r="M96" s="215" t="s">
        <v>32</v>
      </c>
      <c r="N96" s="216" t="s">
        <v>49</v>
      </c>
      <c r="O96" s="8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19" t="s">
        <v>162</v>
      </c>
      <c r="AT96" s="219" t="s">
        <v>158</v>
      </c>
      <c r="AU96" s="219" t="s">
        <v>86</v>
      </c>
      <c r="AY96" s="20" t="s">
        <v>156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162</v>
      </c>
      <c r="BM96" s="219" t="s">
        <v>2193</v>
      </c>
    </row>
    <row r="97" s="2" customFormat="1">
      <c r="A97" s="42"/>
      <c r="B97" s="43"/>
      <c r="C97" s="44"/>
      <c r="D97" s="221" t="s">
        <v>164</v>
      </c>
      <c r="E97" s="44"/>
      <c r="F97" s="222" t="s">
        <v>2170</v>
      </c>
      <c r="G97" s="44"/>
      <c r="H97" s="44"/>
      <c r="I97" s="223"/>
      <c r="J97" s="44"/>
      <c r="K97" s="44"/>
      <c r="L97" s="48"/>
      <c r="M97" s="283"/>
      <c r="N97" s="284"/>
      <c r="O97" s="285"/>
      <c r="P97" s="285"/>
      <c r="Q97" s="285"/>
      <c r="R97" s="285"/>
      <c r="S97" s="285"/>
      <c r="T97" s="286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164</v>
      </c>
      <c r="AU97" s="20" t="s">
        <v>86</v>
      </c>
    </row>
    <row r="98" s="2" customFormat="1" ht="6.96" customHeight="1">
      <c r="A98" s="42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48"/>
      <c r="M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</row>
  </sheetData>
  <sheetProtection sheet="1" autoFilter="0" formatColumns="0" formatRows="0" objects="1" scenarios="1" spinCount="100000" saltValue="QtJyroq4kOgVkKrgsm9X96AFYCHFvQLeo5ZaQ9tFY9LGGlZBZ5eKfUem7wPK+wGmVzEqXuaw6VZZI5sIFD6CMg==" hashValue="yUSsS1C3yFRz/56jib9QZQ0iGyPfrNRHMnZGK5PQoTc2km+/E3tK7Lo18RnFRAvt+uhzJ8h3vTUlwjTRJEAzEQ==" algorithmName="SHA-512" password="CC35"/>
  <autoFilter ref="C79:K9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Škuthan Jan</dc:creator>
  <cp:lastModifiedBy>Škuthan Jan</cp:lastModifiedBy>
  <dcterms:created xsi:type="dcterms:W3CDTF">2024-09-05T12:57:55Z</dcterms:created>
  <dcterms:modified xsi:type="dcterms:W3CDTF">2024-09-05T12:58:02Z</dcterms:modified>
</cp:coreProperties>
</file>